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penn'!$A$3:$M$12</definedName>
    <definedName name="P_1">'c2a penn'!$A$13:$M$124</definedName>
    <definedName name="PAM">'c2a penn'!#REF!</definedName>
    <definedName name="_xlnm.Print_Area" localSheetId="0">'c2a penn'!$A$1:$M$124</definedName>
    <definedName name="_xlnm.Print_Titles" localSheetId="0">'c2a penn'!$1:$12</definedName>
    <definedName name="Print_Titles_MI">'c2a penn'!$3:$12</definedName>
    <definedName name="TEST">'c2a penn'!$A$13:$M$13</definedName>
  </definedNames>
  <calcPr fullCalcOnLoad="1"/>
</workbook>
</file>

<file path=xl/sharedStrings.xml><?xml version="1.0" encoding="utf-8"?>
<sst xmlns="http://schemas.openxmlformats.org/spreadsheetml/2006/main" count="187" uniqueCount="99">
  <si>
    <t>Related</t>
  </si>
  <si>
    <t>Supplies &amp;</t>
  </si>
  <si>
    <t>Total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</si>
  <si>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</si>
  <si>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</si>
  <si>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</si>
  <si>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</si>
  <si>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</si>
  <si>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</si>
  <si>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</si>
  <si>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</si>
  <si>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</si>
  <si>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</si>
  <si>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</si>
  <si>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</si>
  <si>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</si>
  <si>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</si>
  <si>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</si>
  <si>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Human genomics </t>
  </si>
  <si>
    <t xml:space="preserve">        Total basic research</t>
  </si>
  <si>
    <t xml:space="preserve">   Clinical research-</t>
  </si>
  <si>
    <t xml:space="preserve">     Behavioral medicine</t>
  </si>
  <si>
    <t xml:space="preserve">     In-patient unit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</si>
  <si>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</si>
  <si>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</si>
  <si>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</si>
  <si>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</si>
  <si>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</si>
  <si>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Comparative biology core</t>
  </si>
  <si>
    <t xml:space="preserve">     Comparative metabolic core</t>
  </si>
  <si>
    <t xml:space="preserve">     Genomics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</si>
  <si>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</si>
  <si>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</si>
  <si>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</si>
  <si>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</si>
  <si>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   Total clinical research support</t>
  </si>
  <si>
    <t xml:space="preserve">          Total academic support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</si>
  <si>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</si>
  <si>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</si>
  <si>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</si>
  <si>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</si>
  <si>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  Total institutional support </t>
  </si>
  <si>
    <t xml:space="preserve">          Total operation and maintenance of plant</t>
  </si>
  <si>
    <t xml:space="preserve">            Total educational and general expenditures</t>
  </si>
  <si>
    <t xml:space="preserve">     Associate Executive Director for population science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</si>
  <si>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</si>
  <si>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</si>
  <si>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</si>
  <si>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</si>
  <si>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   Total population science</t>
  </si>
  <si>
    <t>Population science-</t>
  </si>
  <si>
    <t xml:space="preserve">            Total expenditures and transfers</t>
  </si>
  <si>
    <t xml:space="preserve">     Associate Executive Director for administration</t>
  </si>
  <si>
    <t xml:space="preserve">     Intellectual property, legal, and regulatory affairs</t>
  </si>
  <si>
    <t xml:space="preserve">     Inflammation and neurodegeneration</t>
  </si>
  <si>
    <t xml:space="preserve">     Metabolism-body composition</t>
  </si>
  <si>
    <t xml:space="preserve">     Reproductive endocrinology and women's health</t>
  </si>
  <si>
    <t xml:space="preserve">     Biostatistics</t>
  </si>
  <si>
    <t xml:space="preserve">     Core services and resources</t>
  </si>
  <si>
    <t xml:space="preserve">     Oxidative stress and disease</t>
  </si>
  <si>
    <t xml:space="preserve">     Physical activity and ethnic minority health</t>
  </si>
  <si>
    <t xml:space="preserve">     Clinical biochemistry and metabolism</t>
  </si>
  <si>
    <t xml:space="preserve">     Executive Director</t>
  </si>
  <si>
    <t xml:space="preserve">     Sponsored projects</t>
  </si>
  <si>
    <t xml:space="preserve">     Nutrient sensor and adipocyte</t>
  </si>
  <si>
    <t xml:space="preserve">     Autonomic neuroscience </t>
  </si>
  <si>
    <t xml:space="preserve">     Autonomic neuroscience II</t>
  </si>
  <si>
    <t xml:space="preserve">     Neurosignaling</t>
  </si>
  <si>
    <t xml:space="preserve">     Neurobiology and nutrition</t>
  </si>
  <si>
    <t xml:space="preserve">     Epigenetics and nuclear reprogramming</t>
  </si>
  <si>
    <t xml:space="preserve">     Blood brain barrier II</t>
  </si>
  <si>
    <t xml:space="preserve">     Ubiquitin laboratory</t>
  </si>
  <si>
    <t xml:space="preserve">     Developmental biology</t>
  </si>
  <si>
    <t xml:space="preserve">     Central leptin signaling</t>
  </si>
  <si>
    <t xml:space="preserve">     Adipocyte biology</t>
  </si>
  <si>
    <t xml:space="preserve">     Neurobiology of metabolic dysfunction</t>
  </si>
  <si>
    <t xml:space="preserve">     Gene regulation and metabolism</t>
  </si>
  <si>
    <t xml:space="preserve">     Institute for dementia research</t>
  </si>
  <si>
    <t xml:space="preserve">     Associate executive director for clinical research</t>
  </si>
  <si>
    <t xml:space="preserve">     McIlhenny skeletal muscle</t>
  </si>
  <si>
    <t xml:space="preserve">     Diabetes and nutrition</t>
  </si>
  <si>
    <t xml:space="preserve">     Outpatient clinic unit II</t>
  </si>
  <si>
    <t xml:space="preserve">     Behavior technology laboratory</t>
  </si>
  <si>
    <t xml:space="preserve">     Contextual risk factors</t>
  </si>
  <si>
    <t xml:space="preserve">     Cell biology imaging and culture core</t>
  </si>
  <si>
    <t xml:space="preserve">     Administrative</t>
  </si>
  <si>
    <t xml:space="preserve">   Poplutional science support-</t>
  </si>
  <si>
    <t xml:space="preserve">     Dietary assessment</t>
  </si>
  <si>
    <t xml:space="preserve">        Total population science support</t>
  </si>
  <si>
    <t xml:space="preserve">     External relations</t>
  </si>
  <si>
    <t xml:space="preserve">     General administration</t>
  </si>
  <si>
    <t xml:space="preserve">     Facilities management</t>
  </si>
  <si>
    <t>Salaries &amp;</t>
  </si>
  <si>
    <t xml:space="preserve">     Risk management</t>
  </si>
  <si>
    <t>For the year ended June 30, 2018</t>
  </si>
  <si>
    <t xml:space="preserve">     Regulation gene expression</t>
  </si>
  <si>
    <t xml:space="preserve">     Gender and smoking behavior</t>
  </si>
  <si>
    <t xml:space="preserve">     Ingestive behavior</t>
  </si>
  <si>
    <t xml:space="preserve">     Institute for dementia research and prevention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</si>
</sst>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41" fontId="6" fillId="0" borderId="11" xfId="42" applyNumberFormat="1" applyFont="1" applyFill="1" applyBorder="1" applyAlignment="1" applyProtection="1">
      <alignment vertical="center"/>
      <protection/>
    </xf>
    <xf numFmtId="43" fontId="2" fillId="0" borderId="0" xfId="42" applyFont="1" applyFill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2371725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324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138"/>
  <sheetViews>
    <sheetView showGridLines="0" tabSelected="1" defaultGridColor="0" zoomScale="110" zoomScaleNormal="110" zoomScaleSheetLayoutView="100" colorId="22" workbookViewId="0" topLeftCell="A1">
      <selection activeCell="A10" sqref="A10"/>
    </sheetView>
  </sheetViews>
  <sheetFormatPr defaultColWidth="9.140625" defaultRowHeight="12"/>
  <cols>
    <col min="1" max="1" width="44.140625" style="1" customWidth="1"/>
    <col min="2" max="2" width="1.57421875" style="1" customWidth="1"/>
    <col min="3" max="3" width="13.5742187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3.57421875" style="1" customWidth="1"/>
    <col min="8" max="8" width="1.57421875" style="1" customWidth="1"/>
    <col min="9" max="9" width="13.57421875" style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6384" width="9.00390625" style="1" customWidth="1"/>
  </cols>
  <sheetData>
    <row r="1" spans="1:254" s="4" customFormat="1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s="5" customFormat="1" ht="10.5" customHeight="1">
      <c r="A2" s="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5" customFormat="1" ht="16.5">
      <c r="A3" s="39"/>
      <c r="B3" s="8"/>
      <c r="C3" s="38" t="s">
        <v>46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5" customFormat="1" ht="8.25" customHeight="1">
      <c r="A4" s="39"/>
      <c r="B4" s="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5" customFormat="1" ht="16.5">
      <c r="A5" s="39"/>
      <c r="B5" s="9"/>
      <c r="C5" s="38" t="s">
        <v>47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5" customFormat="1" ht="16.5">
      <c r="A6" s="39"/>
      <c r="B6" s="8"/>
      <c r="C6" s="38" t="s">
        <v>94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4" customFormat="1" ht="1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13" s="29" customFormat="1" ht="13.5">
      <c r="A10" s="15"/>
      <c r="B10" s="15"/>
      <c r="C10" s="15"/>
      <c r="D10" s="15"/>
      <c r="E10" s="26" t="s">
        <v>92</v>
      </c>
      <c r="F10" s="15"/>
      <c r="G10" s="26" t="s">
        <v>0</v>
      </c>
      <c r="H10" s="15"/>
      <c r="I10" s="15"/>
      <c r="J10" s="15"/>
      <c r="K10" s="26" t="s">
        <v>1</v>
      </c>
      <c r="L10" s="15"/>
      <c r="M10" s="15"/>
    </row>
    <row r="11" spans="1:13" s="29" customFormat="1" ht="12.75" customHeight="1">
      <c r="A11" s="15"/>
      <c r="B11" s="15"/>
      <c r="C11" s="27" t="s">
        <v>2</v>
      </c>
      <c r="D11" s="28"/>
      <c r="E11" s="27" t="s">
        <v>3</v>
      </c>
      <c r="F11" s="28"/>
      <c r="G11" s="27" t="s">
        <v>4</v>
      </c>
      <c r="H11" s="28"/>
      <c r="I11" s="27" t="s">
        <v>5</v>
      </c>
      <c r="J11" s="28"/>
      <c r="K11" s="27" t="s">
        <v>6</v>
      </c>
      <c r="L11" s="28"/>
      <c r="M11" s="27" t="s">
        <v>7</v>
      </c>
    </row>
    <row r="12" spans="1:13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9" customFormat="1" ht="13.5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9" customFormat="1" ht="13.5" customHeight="1">
      <c r="A15" s="16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9" customFormat="1" ht="13.5" customHeight="1">
      <c r="A16" s="16" t="s">
        <v>16</v>
      </c>
      <c r="B16" s="17" t="s">
        <v>8</v>
      </c>
      <c r="C16" s="16"/>
      <c r="D16" s="16"/>
      <c r="E16" s="16" t="s">
        <v>8</v>
      </c>
      <c r="F16" s="16" t="s">
        <v>8</v>
      </c>
      <c r="G16" s="16" t="s">
        <v>8</v>
      </c>
      <c r="H16" s="16" t="s">
        <v>8</v>
      </c>
      <c r="I16" s="16" t="s">
        <v>8</v>
      </c>
      <c r="J16" s="16" t="s">
        <v>8</v>
      </c>
      <c r="K16" s="16" t="s">
        <v>8</v>
      </c>
      <c r="L16" s="16" t="s">
        <v>8</v>
      </c>
      <c r="M16" s="16" t="s">
        <v>8</v>
      </c>
    </row>
    <row r="17" spans="1:13" s="19" customFormat="1" ht="13.5" customHeight="1">
      <c r="A17" s="16" t="s">
        <v>17</v>
      </c>
      <c r="B17" s="17"/>
      <c r="C17" s="30">
        <f aca="true" t="shared" si="0" ref="C17:C36">SUM(E17:M17)</f>
        <v>117688</v>
      </c>
      <c r="D17" s="30"/>
      <c r="E17" s="30">
        <v>58896</v>
      </c>
      <c r="F17" s="30"/>
      <c r="G17" s="30">
        <v>21085</v>
      </c>
      <c r="H17" s="30"/>
      <c r="I17" s="30">
        <v>0</v>
      </c>
      <c r="J17" s="30"/>
      <c r="K17" s="30">
        <v>19007</v>
      </c>
      <c r="L17" s="30"/>
      <c r="M17" s="30">
        <v>18700</v>
      </c>
    </row>
    <row r="18" spans="1:13" s="19" customFormat="1" ht="13.5" customHeight="1">
      <c r="A18" s="16" t="s">
        <v>74</v>
      </c>
      <c r="B18" s="17"/>
      <c r="C18" s="16">
        <f t="shared" si="0"/>
        <v>41042</v>
      </c>
      <c r="D18" s="16">
        <v>0</v>
      </c>
      <c r="E18" s="16">
        <v>29010</v>
      </c>
      <c r="F18" s="16"/>
      <c r="G18" s="16">
        <v>12032</v>
      </c>
      <c r="H18" s="16"/>
      <c r="I18" s="16">
        <v>0</v>
      </c>
      <c r="J18" s="16"/>
      <c r="K18" s="16">
        <v>0</v>
      </c>
      <c r="L18" s="16"/>
      <c r="M18" s="16">
        <v>0</v>
      </c>
    </row>
    <row r="19" spans="1:13" s="19" customFormat="1" ht="13.5" customHeight="1">
      <c r="A19" s="16" t="s">
        <v>48</v>
      </c>
      <c r="B19" s="17"/>
      <c r="C19" s="16">
        <f t="shared" si="0"/>
        <v>113504</v>
      </c>
      <c r="D19" s="16"/>
      <c r="E19" s="16">
        <v>85081</v>
      </c>
      <c r="F19" s="16"/>
      <c r="G19" s="16">
        <v>25672</v>
      </c>
      <c r="H19" s="16"/>
      <c r="I19" s="16">
        <v>0</v>
      </c>
      <c r="J19" s="16"/>
      <c r="K19" s="16">
        <v>2751</v>
      </c>
      <c r="L19" s="16"/>
      <c r="M19" s="16">
        <v>0</v>
      </c>
    </row>
    <row r="20" spans="1:13" s="19" customFormat="1" ht="13.5" customHeight="1">
      <c r="A20" s="16" t="s">
        <v>65</v>
      </c>
      <c r="B20" s="17"/>
      <c r="C20" s="16">
        <f t="shared" si="0"/>
        <v>46126</v>
      </c>
      <c r="D20" s="16"/>
      <c r="E20" s="16">
        <v>35434</v>
      </c>
      <c r="F20" s="16"/>
      <c r="G20" s="16">
        <v>10692</v>
      </c>
      <c r="H20" s="16"/>
      <c r="I20" s="16">
        <v>0</v>
      </c>
      <c r="J20" s="16"/>
      <c r="K20" s="16">
        <v>0</v>
      </c>
      <c r="L20" s="16"/>
      <c r="M20" s="16">
        <v>0</v>
      </c>
    </row>
    <row r="21" spans="1:13" s="19" customFormat="1" ht="13.5" customHeight="1">
      <c r="A21" s="16" t="s">
        <v>66</v>
      </c>
      <c r="B21" s="17"/>
      <c r="C21" s="16">
        <f t="shared" si="0"/>
        <v>86816</v>
      </c>
      <c r="D21" s="16"/>
      <c r="E21" s="16">
        <v>66692</v>
      </c>
      <c r="F21" s="16"/>
      <c r="G21" s="16">
        <v>20124</v>
      </c>
      <c r="H21" s="16"/>
      <c r="I21" s="16">
        <v>0</v>
      </c>
      <c r="J21" s="16"/>
      <c r="K21" s="16">
        <v>0</v>
      </c>
      <c r="L21" s="16"/>
      <c r="M21" s="16">
        <v>0</v>
      </c>
    </row>
    <row r="22" spans="1:13" s="19" customFormat="1" ht="13.5" customHeight="1">
      <c r="A22" s="16" t="s">
        <v>70</v>
      </c>
      <c r="B22" s="17"/>
      <c r="C22" s="16">
        <f t="shared" si="0"/>
        <v>92858</v>
      </c>
      <c r="D22" s="16"/>
      <c r="E22" s="16">
        <v>20808</v>
      </c>
      <c r="F22" s="16"/>
      <c r="G22" s="16">
        <v>72050</v>
      </c>
      <c r="H22" s="16"/>
      <c r="I22" s="16">
        <v>0</v>
      </c>
      <c r="J22" s="16"/>
      <c r="K22" s="16">
        <v>0</v>
      </c>
      <c r="L22" s="16"/>
      <c r="M22" s="16">
        <v>0</v>
      </c>
    </row>
    <row r="23" spans="1:13" s="19" customFormat="1" ht="13.5" customHeight="1">
      <c r="A23" s="16" t="s">
        <v>73</v>
      </c>
      <c r="B23" s="17"/>
      <c r="C23" s="16">
        <f t="shared" si="0"/>
        <v>108500</v>
      </c>
      <c r="D23" s="16"/>
      <c r="E23" s="16">
        <v>80997</v>
      </c>
      <c r="F23" s="16"/>
      <c r="G23" s="16">
        <v>27503</v>
      </c>
      <c r="H23" s="16"/>
      <c r="I23" s="16">
        <v>0</v>
      </c>
      <c r="J23" s="16"/>
      <c r="K23" s="16">
        <v>0</v>
      </c>
      <c r="L23" s="16"/>
      <c r="M23" s="16">
        <v>0</v>
      </c>
    </row>
    <row r="24" spans="1:13" s="19" customFormat="1" ht="13.5" customHeight="1">
      <c r="A24" s="16" t="s">
        <v>72</v>
      </c>
      <c r="B24" s="17"/>
      <c r="C24" s="16">
        <f t="shared" si="0"/>
        <v>78097</v>
      </c>
      <c r="D24" s="16"/>
      <c r="E24" s="16">
        <v>59091</v>
      </c>
      <c r="F24" s="16"/>
      <c r="G24" s="16">
        <v>19006</v>
      </c>
      <c r="H24" s="16"/>
      <c r="I24" s="16">
        <v>0</v>
      </c>
      <c r="J24" s="16"/>
      <c r="K24" s="16">
        <v>0</v>
      </c>
      <c r="L24" s="16"/>
      <c r="M24" s="16">
        <v>0</v>
      </c>
    </row>
    <row r="25" spans="1:13" s="19" customFormat="1" ht="13.5" customHeight="1">
      <c r="A25" s="16" t="s">
        <v>69</v>
      </c>
      <c r="B25" s="17"/>
      <c r="C25" s="16">
        <f t="shared" si="0"/>
        <v>162693</v>
      </c>
      <c r="D25" s="16"/>
      <c r="E25" s="16">
        <v>117274</v>
      </c>
      <c r="F25" s="16"/>
      <c r="G25" s="16">
        <v>35386</v>
      </c>
      <c r="H25" s="16"/>
      <c r="I25" s="16">
        <v>0</v>
      </c>
      <c r="J25" s="16"/>
      <c r="K25" s="16">
        <v>10033</v>
      </c>
      <c r="L25" s="16"/>
      <c r="M25" s="16">
        <v>0</v>
      </c>
    </row>
    <row r="26" spans="1:13" s="19" customFormat="1" ht="13.5" customHeight="1">
      <c r="A26" s="16" t="s">
        <v>76</v>
      </c>
      <c r="B26" s="17"/>
      <c r="C26" s="16">
        <f t="shared" si="0"/>
        <v>84124</v>
      </c>
      <c r="D26" s="16"/>
      <c r="E26" s="16">
        <v>60564</v>
      </c>
      <c r="F26" s="16"/>
      <c r="G26" s="16">
        <v>23560</v>
      </c>
      <c r="H26" s="16"/>
      <c r="I26" s="16">
        <v>0</v>
      </c>
      <c r="J26" s="16"/>
      <c r="K26" s="16">
        <v>0</v>
      </c>
      <c r="L26" s="16"/>
      <c r="M26" s="16">
        <v>0</v>
      </c>
    </row>
    <row r="27" spans="1:13" s="19" customFormat="1" ht="13.5" customHeight="1">
      <c r="A27" s="16" t="s">
        <v>18</v>
      </c>
      <c r="B27" s="17" t="s">
        <v>8</v>
      </c>
      <c r="C27" s="16">
        <f t="shared" si="0"/>
        <v>375573</v>
      </c>
      <c r="D27" s="16"/>
      <c r="E27" s="16">
        <v>286961</v>
      </c>
      <c r="F27" s="16"/>
      <c r="G27" s="16">
        <v>86587</v>
      </c>
      <c r="H27" s="16"/>
      <c r="I27" s="16">
        <v>0</v>
      </c>
      <c r="J27" s="16"/>
      <c r="K27" s="16">
        <v>2025</v>
      </c>
      <c r="L27" s="16"/>
      <c r="M27" s="16">
        <v>0</v>
      </c>
    </row>
    <row r="28" spans="1:13" s="19" customFormat="1" ht="13.5" customHeight="1">
      <c r="A28" s="16" t="s">
        <v>54</v>
      </c>
      <c r="B28" s="17"/>
      <c r="C28" s="16">
        <f t="shared" si="0"/>
        <v>102706</v>
      </c>
      <c r="D28" s="16"/>
      <c r="E28" s="16">
        <v>78899</v>
      </c>
      <c r="F28" s="16"/>
      <c r="G28" s="16">
        <v>23807</v>
      </c>
      <c r="H28" s="16"/>
      <c r="I28" s="16">
        <v>0</v>
      </c>
      <c r="J28" s="16"/>
      <c r="K28" s="16">
        <v>0</v>
      </c>
      <c r="L28" s="16"/>
      <c r="M28" s="16">
        <v>0</v>
      </c>
    </row>
    <row r="29" spans="1:13" s="19" customFormat="1" ht="13.5" customHeight="1">
      <c r="A29" s="16" t="s">
        <v>68</v>
      </c>
      <c r="B29" s="17"/>
      <c r="C29" s="16">
        <f t="shared" si="0"/>
        <v>127363</v>
      </c>
      <c r="D29" s="16"/>
      <c r="E29" s="16">
        <v>94633</v>
      </c>
      <c r="F29" s="16"/>
      <c r="G29" s="16">
        <v>32650</v>
      </c>
      <c r="H29" s="16"/>
      <c r="I29" s="16">
        <v>0</v>
      </c>
      <c r="J29" s="16"/>
      <c r="K29" s="16">
        <v>80</v>
      </c>
      <c r="L29" s="16"/>
      <c r="M29" s="16">
        <v>0</v>
      </c>
    </row>
    <row r="30" spans="1:13" s="19" customFormat="1" ht="13.5" customHeight="1">
      <c r="A30" s="16" t="s">
        <v>75</v>
      </c>
      <c r="B30" s="17"/>
      <c r="C30" s="16">
        <f t="shared" si="0"/>
        <v>58995</v>
      </c>
      <c r="D30" s="16"/>
      <c r="E30" s="16">
        <v>45320</v>
      </c>
      <c r="F30" s="16"/>
      <c r="G30" s="16">
        <v>13675</v>
      </c>
      <c r="H30" s="16"/>
      <c r="I30" s="16">
        <v>0</v>
      </c>
      <c r="J30" s="16"/>
      <c r="K30" s="16">
        <v>0</v>
      </c>
      <c r="L30" s="16"/>
      <c r="M30" s="16">
        <v>0</v>
      </c>
    </row>
    <row r="31" spans="1:13" s="19" customFormat="1" ht="13.5" customHeight="1">
      <c r="A31" s="16" t="s">
        <v>67</v>
      </c>
      <c r="B31" s="17" t="s">
        <v>8</v>
      </c>
      <c r="C31" s="16">
        <f t="shared" si="0"/>
        <v>404</v>
      </c>
      <c r="D31" s="16"/>
      <c r="E31" s="16">
        <v>0</v>
      </c>
      <c r="F31" s="16"/>
      <c r="G31" s="16">
        <v>288</v>
      </c>
      <c r="H31" s="16"/>
      <c r="I31" s="16">
        <v>0</v>
      </c>
      <c r="J31" s="16"/>
      <c r="K31" s="16">
        <v>116</v>
      </c>
      <c r="L31" s="16"/>
      <c r="M31" s="16">
        <v>0</v>
      </c>
    </row>
    <row r="32" spans="1:13" s="19" customFormat="1" ht="13.5" customHeight="1">
      <c r="A32" s="16" t="s">
        <v>64</v>
      </c>
      <c r="B32" s="17"/>
      <c r="C32" s="16">
        <f t="shared" si="0"/>
        <v>160772</v>
      </c>
      <c r="D32" s="16"/>
      <c r="E32" s="16">
        <v>123506</v>
      </c>
      <c r="F32" s="16"/>
      <c r="G32" s="16">
        <v>37266</v>
      </c>
      <c r="H32" s="16"/>
      <c r="I32" s="16">
        <v>0</v>
      </c>
      <c r="J32" s="16"/>
      <c r="K32" s="16">
        <v>0</v>
      </c>
      <c r="L32" s="16"/>
      <c r="M32" s="16">
        <v>0</v>
      </c>
    </row>
    <row r="33" spans="1:13" s="19" customFormat="1" ht="13.5" customHeight="1">
      <c r="A33" s="16" t="s">
        <v>59</v>
      </c>
      <c r="B33" s="17"/>
      <c r="C33" s="16">
        <f t="shared" si="0"/>
        <v>126447</v>
      </c>
      <c r="D33" s="16"/>
      <c r="E33" s="16">
        <v>97137</v>
      </c>
      <c r="F33" s="16"/>
      <c r="G33" s="16">
        <v>29310</v>
      </c>
      <c r="H33" s="16"/>
      <c r="I33" s="16">
        <v>0</v>
      </c>
      <c r="J33" s="16"/>
      <c r="K33" s="16">
        <v>0</v>
      </c>
      <c r="L33" s="16"/>
      <c r="M33" s="16">
        <v>0</v>
      </c>
    </row>
    <row r="34" spans="1:13" s="19" customFormat="1" ht="13.5" customHeight="1">
      <c r="A34" s="16" t="s">
        <v>95</v>
      </c>
      <c r="B34" s="17"/>
      <c r="C34" s="16">
        <f t="shared" si="0"/>
        <v>29941</v>
      </c>
      <c r="D34" s="16"/>
      <c r="E34" s="16">
        <v>23001</v>
      </c>
      <c r="F34" s="16"/>
      <c r="G34" s="16">
        <v>6940</v>
      </c>
      <c r="H34" s="16"/>
      <c r="I34" s="16">
        <v>0</v>
      </c>
      <c r="J34" s="16"/>
      <c r="K34" s="16">
        <v>0</v>
      </c>
      <c r="L34" s="16"/>
      <c r="M34" s="16">
        <v>0</v>
      </c>
    </row>
    <row r="35" spans="1:13" s="19" customFormat="1" ht="13.5" customHeight="1">
      <c r="A35" s="16" t="s">
        <v>31</v>
      </c>
      <c r="B35" s="17"/>
      <c r="C35" s="16">
        <f>SUM(E35:M35)</f>
        <v>58838</v>
      </c>
      <c r="D35" s="16"/>
      <c r="E35" s="16">
        <v>17102</v>
      </c>
      <c r="F35" s="16"/>
      <c r="G35" s="16">
        <v>11160</v>
      </c>
      <c r="H35" s="16"/>
      <c r="I35" s="16">
        <v>0</v>
      </c>
      <c r="J35" s="16"/>
      <c r="K35" s="16">
        <v>30576</v>
      </c>
      <c r="L35" s="16"/>
      <c r="M35" s="16">
        <v>0</v>
      </c>
    </row>
    <row r="36" spans="1:13" s="19" customFormat="1" ht="13.5" customHeight="1">
      <c r="A36" s="16" t="s">
        <v>71</v>
      </c>
      <c r="B36" s="17"/>
      <c r="C36" s="21">
        <f t="shared" si="0"/>
        <v>96023</v>
      </c>
      <c r="D36" s="20"/>
      <c r="E36" s="21">
        <v>62672</v>
      </c>
      <c r="F36" s="20"/>
      <c r="G36" s="21">
        <v>33351</v>
      </c>
      <c r="H36" s="20"/>
      <c r="I36" s="21">
        <v>0</v>
      </c>
      <c r="J36" s="20"/>
      <c r="K36" s="21">
        <v>0</v>
      </c>
      <c r="L36" s="20"/>
      <c r="M36" s="21">
        <v>0</v>
      </c>
    </row>
    <row r="37" spans="1:13" s="19" customFormat="1" ht="13.5" customHeight="1">
      <c r="A37" s="16"/>
      <c r="B37" s="17"/>
      <c r="C37" s="20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19" customFormat="1" ht="13.5" customHeight="1">
      <c r="A38" s="16" t="s">
        <v>19</v>
      </c>
      <c r="B38" s="17"/>
      <c r="C38" s="18">
        <f>SUM(C17:C36)</f>
        <v>2068510</v>
      </c>
      <c r="D38" s="16"/>
      <c r="E38" s="18">
        <f>SUM(E17:E36)</f>
        <v>1443078</v>
      </c>
      <c r="F38" s="16"/>
      <c r="G38" s="18">
        <f>SUM(G17:G36)</f>
        <v>542144</v>
      </c>
      <c r="H38" s="16"/>
      <c r="I38" s="18">
        <f>SUM(I17:I36)</f>
        <v>0</v>
      </c>
      <c r="J38" s="16"/>
      <c r="K38" s="18">
        <f>SUM(K17:K36)</f>
        <v>64588</v>
      </c>
      <c r="L38" s="16"/>
      <c r="M38" s="18">
        <f>SUM(M17:M36)</f>
        <v>18700</v>
      </c>
    </row>
    <row r="39" spans="1:13" s="19" customFormat="1" ht="13.5" customHeight="1">
      <c r="A39" s="16"/>
      <c r="B39" s="17"/>
      <c r="C39" s="20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19" customFormat="1" ht="13.5" customHeight="1">
      <c r="A40" s="16" t="s">
        <v>20</v>
      </c>
      <c r="B40" s="17" t="s">
        <v>8</v>
      </c>
      <c r="C40" s="16"/>
      <c r="D40" s="16"/>
      <c r="E40" s="16" t="s">
        <v>8</v>
      </c>
      <c r="F40" s="16" t="s">
        <v>8</v>
      </c>
      <c r="G40" s="16" t="s">
        <v>8</v>
      </c>
      <c r="H40" s="16" t="s">
        <v>8</v>
      </c>
      <c r="I40" s="16" t="s">
        <v>8</v>
      </c>
      <c r="J40" s="16" t="s">
        <v>8</v>
      </c>
      <c r="K40" s="16" t="s">
        <v>8</v>
      </c>
      <c r="L40" s="16" t="s">
        <v>8</v>
      </c>
      <c r="M40" s="16" t="s">
        <v>8</v>
      </c>
    </row>
    <row r="41" spans="1:13" s="19" customFormat="1" ht="13.5" customHeight="1">
      <c r="A41" s="16" t="s">
        <v>78</v>
      </c>
      <c r="B41" s="17"/>
      <c r="C41" s="32">
        <f aca="true" t="shared" si="1" ref="C41:C48">SUM(E41:M41)</f>
        <v>755492</v>
      </c>
      <c r="D41" s="16"/>
      <c r="E41" s="16">
        <v>575746</v>
      </c>
      <c r="F41" s="16"/>
      <c r="G41" s="16">
        <v>169771</v>
      </c>
      <c r="H41" s="16"/>
      <c r="I41" s="16">
        <v>0</v>
      </c>
      <c r="J41" s="16"/>
      <c r="K41" s="16">
        <v>9975</v>
      </c>
      <c r="L41" s="16"/>
      <c r="M41" s="16">
        <v>0</v>
      </c>
    </row>
    <row r="42" spans="1:13" s="19" customFormat="1" ht="13.5" customHeight="1">
      <c r="A42" s="16" t="s">
        <v>80</v>
      </c>
      <c r="B42" s="17"/>
      <c r="C42" s="32">
        <f t="shared" si="1"/>
        <v>0</v>
      </c>
      <c r="D42" s="35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19" customFormat="1" ht="13.5" customHeight="1">
      <c r="A43" s="16" t="s">
        <v>22</v>
      </c>
      <c r="B43" s="17"/>
      <c r="C43" s="32">
        <f t="shared" si="1"/>
        <v>0</v>
      </c>
      <c r="D43" s="35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19" customFormat="1" ht="13.5" customHeight="1">
      <c r="A44" s="16" t="s">
        <v>77</v>
      </c>
      <c r="B44" s="17"/>
      <c r="C44" s="32">
        <f t="shared" si="1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19" customFormat="1" ht="13.5" customHeight="1">
      <c r="A45" s="16" t="s">
        <v>55</v>
      </c>
      <c r="B45" s="17"/>
      <c r="C45" s="32">
        <f t="shared" si="1"/>
        <v>288442</v>
      </c>
      <c r="D45" s="16"/>
      <c r="E45" s="16">
        <v>219969</v>
      </c>
      <c r="F45" s="16"/>
      <c r="G45" s="16">
        <v>68473</v>
      </c>
      <c r="H45" s="16"/>
      <c r="I45" s="16">
        <v>0</v>
      </c>
      <c r="J45" s="16"/>
      <c r="K45" s="16">
        <v>0</v>
      </c>
      <c r="L45" s="16"/>
      <c r="M45" s="16">
        <v>0</v>
      </c>
    </row>
    <row r="46" spans="1:13" s="19" customFormat="1" ht="13.5" customHeight="1">
      <c r="A46" s="16" t="s">
        <v>79</v>
      </c>
      <c r="B46" s="17"/>
      <c r="C46" s="32">
        <f t="shared" si="1"/>
        <v>227923</v>
      </c>
      <c r="D46" s="16"/>
      <c r="E46" s="16">
        <v>172940</v>
      </c>
      <c r="F46" s="16"/>
      <c r="G46" s="16">
        <v>52183</v>
      </c>
      <c r="H46" s="16"/>
      <c r="I46" s="16">
        <v>159</v>
      </c>
      <c r="J46" s="16"/>
      <c r="K46" s="16">
        <v>2641</v>
      </c>
      <c r="L46" s="16"/>
      <c r="M46" s="16">
        <v>0</v>
      </c>
    </row>
    <row r="47" spans="1:13" s="19" customFormat="1" ht="13.5" customHeight="1">
      <c r="A47" s="16" t="s">
        <v>81</v>
      </c>
      <c r="B47" s="17" t="s">
        <v>8</v>
      </c>
      <c r="C47" s="32">
        <f t="shared" si="1"/>
        <v>45880</v>
      </c>
      <c r="D47" s="16"/>
      <c r="E47" s="16">
        <v>35245</v>
      </c>
      <c r="F47" s="16"/>
      <c r="G47" s="16">
        <v>10635</v>
      </c>
      <c r="H47" s="16"/>
      <c r="I47" s="16">
        <v>0</v>
      </c>
      <c r="J47" s="16"/>
      <c r="K47" s="16">
        <v>0</v>
      </c>
      <c r="L47" s="16"/>
      <c r="M47" s="16">
        <v>0</v>
      </c>
    </row>
    <row r="48" spans="1:13" s="19" customFormat="1" ht="13.5" customHeight="1">
      <c r="A48" s="16" t="s">
        <v>56</v>
      </c>
      <c r="B48" s="17"/>
      <c r="C48" s="36">
        <f t="shared" si="1"/>
        <v>109700</v>
      </c>
      <c r="D48" s="16"/>
      <c r="E48" s="21">
        <v>82248</v>
      </c>
      <c r="F48" s="16"/>
      <c r="G48" s="21">
        <v>27452</v>
      </c>
      <c r="H48" s="21"/>
      <c r="I48" s="21">
        <v>0</v>
      </c>
      <c r="J48" s="16"/>
      <c r="K48" s="21">
        <v>0</v>
      </c>
      <c r="L48" s="16"/>
      <c r="M48" s="21">
        <v>0</v>
      </c>
    </row>
    <row r="49" spans="1:13" s="19" customFormat="1" ht="13.5" customHeight="1">
      <c r="A49" s="16"/>
      <c r="B49" s="17"/>
      <c r="C49" s="24"/>
      <c r="D49" s="16"/>
      <c r="E49" s="24"/>
      <c r="F49" s="16"/>
      <c r="G49" s="24"/>
      <c r="H49" s="16"/>
      <c r="I49" s="24"/>
      <c r="J49" s="16"/>
      <c r="K49" s="24"/>
      <c r="L49" s="16"/>
      <c r="M49" s="24"/>
    </row>
    <row r="50" spans="1:13" s="19" customFormat="1" ht="13.5" customHeight="1">
      <c r="A50" s="16" t="s">
        <v>23</v>
      </c>
      <c r="B50" s="17"/>
      <c r="C50" s="18">
        <f>SUM(C41:C49)</f>
        <v>1427437</v>
      </c>
      <c r="D50" s="16"/>
      <c r="E50" s="18">
        <f>SUM(E41:E49)</f>
        <v>1086148</v>
      </c>
      <c r="F50" s="16"/>
      <c r="G50" s="18">
        <f>SUM(G41:G49)</f>
        <v>328514</v>
      </c>
      <c r="H50" s="16"/>
      <c r="I50" s="18">
        <f>SUM(I41:I49)</f>
        <v>159</v>
      </c>
      <c r="J50" s="16"/>
      <c r="K50" s="18">
        <f>SUM(K41:K49)</f>
        <v>12616</v>
      </c>
      <c r="L50" s="16"/>
      <c r="M50" s="18">
        <f>SUM(M41:M49)</f>
        <v>0</v>
      </c>
    </row>
    <row r="51" spans="1:13" s="19" customFormat="1" ht="13.5" customHeight="1">
      <c r="A51" s="16"/>
      <c r="B51" s="17"/>
      <c r="C51" s="20"/>
      <c r="D51" s="16"/>
      <c r="E51" s="20"/>
      <c r="F51" s="16"/>
      <c r="G51" s="20"/>
      <c r="H51" s="16"/>
      <c r="I51" s="20"/>
      <c r="J51" s="16"/>
      <c r="K51" s="20"/>
      <c r="L51" s="16"/>
      <c r="M51" s="20"/>
    </row>
    <row r="52" spans="1:13" s="19" customFormat="1" ht="13.5" customHeight="1">
      <c r="A52" s="16" t="s">
        <v>50</v>
      </c>
      <c r="B52" s="17" t="s">
        <v>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19" customFormat="1" ht="13.5" customHeight="1">
      <c r="A53" s="16" t="s">
        <v>44</v>
      </c>
      <c r="B53" s="17"/>
      <c r="C53" s="16">
        <f aca="true" t="shared" si="2" ref="C53:C60">SUM(E53:M53)</f>
        <v>287500</v>
      </c>
      <c r="D53" s="16"/>
      <c r="E53" s="16">
        <v>213906</v>
      </c>
      <c r="F53" s="16"/>
      <c r="G53" s="16">
        <v>66394</v>
      </c>
      <c r="H53" s="16"/>
      <c r="I53" s="16">
        <v>4087</v>
      </c>
      <c r="J53" s="16"/>
      <c r="K53" s="16">
        <v>3113</v>
      </c>
      <c r="L53" s="16"/>
      <c r="M53" s="16">
        <v>0</v>
      </c>
    </row>
    <row r="54" spans="1:13" s="19" customFormat="1" ht="13.5" customHeight="1">
      <c r="A54" s="16" t="s">
        <v>21</v>
      </c>
      <c r="B54" s="17"/>
      <c r="C54" s="16">
        <f t="shared" si="2"/>
        <v>67753</v>
      </c>
      <c r="D54" s="16"/>
      <c r="E54" s="16">
        <v>50996</v>
      </c>
      <c r="F54" s="16"/>
      <c r="G54" s="16">
        <v>16757</v>
      </c>
      <c r="H54" s="16"/>
      <c r="I54" s="16">
        <v>0</v>
      </c>
      <c r="J54" s="16"/>
      <c r="K54" s="16">
        <v>0</v>
      </c>
      <c r="L54" s="16"/>
      <c r="M54" s="16">
        <v>0</v>
      </c>
    </row>
    <row r="55" spans="1:13" s="19" customFormat="1" ht="13.5" customHeight="1">
      <c r="A55" s="16" t="s">
        <v>82</v>
      </c>
      <c r="B55" s="17"/>
      <c r="C55" s="16">
        <f t="shared" si="2"/>
        <v>990</v>
      </c>
      <c r="D55" s="16"/>
      <c r="E55" s="16">
        <v>0</v>
      </c>
      <c r="F55" s="16"/>
      <c r="G55" s="16">
        <v>990</v>
      </c>
      <c r="H55" s="16"/>
      <c r="I55" s="16">
        <v>0</v>
      </c>
      <c r="J55" s="16"/>
      <c r="K55" s="16">
        <v>0</v>
      </c>
      <c r="L55" s="16"/>
      <c r="M55" s="16">
        <v>0</v>
      </c>
    </row>
    <row r="56" spans="1:13" s="19" customFormat="1" ht="13.5" customHeight="1">
      <c r="A56" s="16" t="s">
        <v>57</v>
      </c>
      <c r="B56" s="17"/>
      <c r="C56" s="16">
        <f t="shared" si="2"/>
        <v>74837</v>
      </c>
      <c r="D56" s="16"/>
      <c r="E56" s="16">
        <v>57338</v>
      </c>
      <c r="F56" s="16"/>
      <c r="G56" s="16">
        <v>17301</v>
      </c>
      <c r="H56" s="16"/>
      <c r="I56" s="16">
        <v>0</v>
      </c>
      <c r="J56" s="16"/>
      <c r="K56" s="16">
        <v>198</v>
      </c>
      <c r="L56" s="16"/>
      <c r="M56" s="16">
        <v>0</v>
      </c>
    </row>
    <row r="57" spans="1:13" s="19" customFormat="1" ht="13.5" customHeight="1">
      <c r="A57" s="16" t="s">
        <v>61</v>
      </c>
      <c r="B57" s="17"/>
      <c r="C57" s="16">
        <f t="shared" si="2"/>
        <v>28373</v>
      </c>
      <c r="D57" s="16"/>
      <c r="E57" s="16">
        <v>21796</v>
      </c>
      <c r="F57" s="16"/>
      <c r="G57" s="16">
        <v>6577</v>
      </c>
      <c r="H57" s="16"/>
      <c r="I57" s="16">
        <v>0</v>
      </c>
      <c r="J57" s="16"/>
      <c r="K57" s="16">
        <v>0</v>
      </c>
      <c r="L57" s="16"/>
      <c r="M57" s="16">
        <v>0</v>
      </c>
    </row>
    <row r="58" spans="1:13" s="19" customFormat="1" ht="13.5" customHeight="1">
      <c r="A58" s="16" t="s">
        <v>83</v>
      </c>
      <c r="B58" s="17"/>
      <c r="C58" s="16">
        <f t="shared" si="2"/>
        <v>84292</v>
      </c>
      <c r="D58" s="16"/>
      <c r="E58" s="16">
        <v>64779</v>
      </c>
      <c r="F58" s="16"/>
      <c r="G58" s="16">
        <v>19546</v>
      </c>
      <c r="H58" s="16"/>
      <c r="I58" s="16">
        <v>0</v>
      </c>
      <c r="J58" s="16"/>
      <c r="K58" s="16">
        <v>-33</v>
      </c>
      <c r="L58" s="16"/>
      <c r="M58" s="16">
        <v>0</v>
      </c>
    </row>
    <row r="59" spans="1:13" s="19" customFormat="1" ht="13.5" customHeight="1">
      <c r="A59" s="16" t="s">
        <v>96</v>
      </c>
      <c r="B59" s="17"/>
      <c r="C59" s="16">
        <f>SUM(E59:M59)</f>
        <v>103</v>
      </c>
      <c r="D59" s="16"/>
      <c r="E59" s="16">
        <v>0</v>
      </c>
      <c r="F59" s="16"/>
      <c r="G59" s="16">
        <v>0</v>
      </c>
      <c r="H59" s="16"/>
      <c r="I59" s="16">
        <v>0</v>
      </c>
      <c r="J59" s="16"/>
      <c r="K59" s="16">
        <v>103</v>
      </c>
      <c r="L59" s="16"/>
      <c r="M59" s="16">
        <v>0</v>
      </c>
    </row>
    <row r="60" spans="1:13" s="34" customFormat="1" ht="13.5" customHeight="1">
      <c r="A60" s="20" t="s">
        <v>60</v>
      </c>
      <c r="B60" s="33"/>
      <c r="C60" s="21">
        <f t="shared" si="2"/>
        <v>55702</v>
      </c>
      <c r="D60" s="20"/>
      <c r="E60" s="21">
        <v>40098</v>
      </c>
      <c r="F60" s="16"/>
      <c r="G60" s="21">
        <v>15537</v>
      </c>
      <c r="H60" s="16"/>
      <c r="I60" s="21">
        <v>0</v>
      </c>
      <c r="J60" s="16"/>
      <c r="K60" s="21">
        <v>67</v>
      </c>
      <c r="L60" s="16"/>
      <c r="M60" s="21">
        <v>0</v>
      </c>
    </row>
    <row r="61" spans="1:13" s="19" customFormat="1" ht="13.5" customHeight="1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19" customFormat="1" ht="13.5" customHeight="1">
      <c r="A62" s="16" t="s">
        <v>49</v>
      </c>
      <c r="B62" s="17"/>
      <c r="C62" s="21">
        <f>SUM(C53:C61)</f>
        <v>599550</v>
      </c>
      <c r="D62" s="22"/>
      <c r="E62" s="21">
        <f>SUM(E53:E60)</f>
        <v>448913</v>
      </c>
      <c r="F62" s="22"/>
      <c r="G62" s="21">
        <f>SUM(G53:G60)</f>
        <v>143102</v>
      </c>
      <c r="H62" s="22"/>
      <c r="I62" s="21">
        <f>SUM(I53:I60)</f>
        <v>4087</v>
      </c>
      <c r="J62" s="22"/>
      <c r="K62" s="21">
        <f>SUM(K53:K60)</f>
        <v>3448</v>
      </c>
      <c r="L62" s="22"/>
      <c r="M62" s="21">
        <f>SUM(M53:M60)</f>
        <v>0</v>
      </c>
    </row>
    <row r="63" spans="1:13" s="19" customFormat="1" ht="13.5" customHeight="1">
      <c r="A63" s="16"/>
      <c r="B63" s="1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s="19" customFormat="1" ht="13.5" customHeight="1">
      <c r="A64" s="16" t="s">
        <v>24</v>
      </c>
      <c r="B64" s="17" t="s">
        <v>8</v>
      </c>
      <c r="C64" s="18">
        <f>C62+C50+C38</f>
        <v>4095497</v>
      </c>
      <c r="D64" s="16"/>
      <c r="E64" s="18">
        <f>SUM(E50+E38+E62)</f>
        <v>2978139</v>
      </c>
      <c r="F64" s="16" t="s">
        <v>9</v>
      </c>
      <c r="G64" s="18">
        <f>SUM(G50+G38+G62)</f>
        <v>1013760</v>
      </c>
      <c r="H64" s="16" t="s">
        <v>9</v>
      </c>
      <c r="I64" s="18">
        <f>SUM(I50+I38+I62)</f>
        <v>4246</v>
      </c>
      <c r="J64" s="16" t="s">
        <v>9</v>
      </c>
      <c r="K64" s="18">
        <f>SUM(K50+K38+K62)</f>
        <v>80652</v>
      </c>
      <c r="L64" s="16" t="s">
        <v>9</v>
      </c>
      <c r="M64" s="18">
        <f>SUM(M50+M38+M62)</f>
        <v>18700</v>
      </c>
    </row>
    <row r="65" spans="1:13" s="19" customFormat="1" ht="13.5" customHeight="1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9" customFormat="1" ht="13.5" customHeight="1">
      <c r="A66" s="16" t="s">
        <v>12</v>
      </c>
      <c r="B66" s="17" t="s">
        <v>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19" customFormat="1" ht="13.5" customHeight="1">
      <c r="A67" s="16" t="s">
        <v>25</v>
      </c>
      <c r="B67" s="17"/>
      <c r="C67" s="23">
        <f>SUM(E67:M67)</f>
        <v>255638</v>
      </c>
      <c r="D67" s="16"/>
      <c r="E67" s="23">
        <v>174823</v>
      </c>
      <c r="F67" s="16"/>
      <c r="G67" s="23">
        <v>68368</v>
      </c>
      <c r="H67" s="16"/>
      <c r="I67" s="23">
        <v>3850</v>
      </c>
      <c r="J67" s="16"/>
      <c r="K67" s="23">
        <v>6952</v>
      </c>
      <c r="L67" s="16"/>
      <c r="M67" s="23">
        <v>1645</v>
      </c>
    </row>
    <row r="68" spans="1:13" s="19" customFormat="1" ht="13.5" customHeight="1">
      <c r="A68" s="16"/>
      <c r="B68" s="17"/>
      <c r="C68" s="20"/>
      <c r="D68" s="16"/>
      <c r="E68" s="20"/>
      <c r="F68" s="16"/>
      <c r="G68" s="20"/>
      <c r="H68" s="16"/>
      <c r="I68" s="20"/>
      <c r="J68" s="16"/>
      <c r="K68" s="20"/>
      <c r="L68" s="16"/>
      <c r="M68" s="20"/>
    </row>
    <row r="69" spans="1:13" s="19" customFormat="1" ht="13.5" customHeight="1">
      <c r="A69" s="16" t="s">
        <v>26</v>
      </c>
      <c r="B69" s="17" t="s">
        <v>8</v>
      </c>
      <c r="C69" s="21">
        <f>SUM(E69:M69)</f>
        <v>255638</v>
      </c>
      <c r="D69" s="16"/>
      <c r="E69" s="18">
        <f>SUM(E67:E67)</f>
        <v>174823</v>
      </c>
      <c r="F69" s="16"/>
      <c r="G69" s="18">
        <f>SUM(G67:G67)</f>
        <v>68368</v>
      </c>
      <c r="H69" s="16"/>
      <c r="I69" s="18">
        <f>SUM(I67:I67)</f>
        <v>3850</v>
      </c>
      <c r="J69" s="16"/>
      <c r="K69" s="18">
        <f>SUM(K67:K67)</f>
        <v>6952</v>
      </c>
      <c r="L69" s="16"/>
      <c r="M69" s="18">
        <f>SUM(M67:M67)</f>
        <v>1645</v>
      </c>
    </row>
    <row r="70" spans="1:13" s="19" customFormat="1" ht="13.5" customHeight="1">
      <c r="A70" s="16"/>
      <c r="B70" s="17" t="s">
        <v>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9" customFormat="1" ht="13.5" customHeight="1">
      <c r="A71" s="16" t="s">
        <v>13</v>
      </c>
      <c r="B71" s="17" t="s">
        <v>8</v>
      </c>
      <c r="C71" s="16"/>
      <c r="D71" s="16"/>
      <c r="E71" s="16" t="s">
        <v>8</v>
      </c>
      <c r="F71" s="16" t="s">
        <v>8</v>
      </c>
      <c r="G71" s="16" t="s">
        <v>8</v>
      </c>
      <c r="H71" s="16" t="s">
        <v>8</v>
      </c>
      <c r="I71" s="16" t="s">
        <v>8</v>
      </c>
      <c r="J71" s="16" t="s">
        <v>8</v>
      </c>
      <c r="K71" s="16" t="s">
        <v>8</v>
      </c>
      <c r="L71" s="16" t="s">
        <v>8</v>
      </c>
      <c r="M71" s="16" t="s">
        <v>8</v>
      </c>
    </row>
    <row r="72" spans="1:13" s="19" customFormat="1" ht="13.5" customHeight="1">
      <c r="A72" s="16" t="s">
        <v>27</v>
      </c>
      <c r="B72" s="17" t="s">
        <v>8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19" customFormat="1" ht="13.5" customHeight="1">
      <c r="A73" s="16" t="s">
        <v>17</v>
      </c>
      <c r="B73" s="17" t="s">
        <v>8</v>
      </c>
      <c r="C73" s="19">
        <f aca="true" t="shared" si="3" ref="C73:C78">SUM(E73:M73)</f>
        <v>111477</v>
      </c>
      <c r="D73" s="16"/>
      <c r="E73" s="16">
        <v>84696</v>
      </c>
      <c r="F73" s="16"/>
      <c r="G73" s="16">
        <v>25556</v>
      </c>
      <c r="H73" s="16"/>
      <c r="I73" s="16">
        <v>0</v>
      </c>
      <c r="J73" s="16"/>
      <c r="K73" s="16">
        <v>1225</v>
      </c>
      <c r="L73" s="16"/>
      <c r="M73" s="16">
        <v>0</v>
      </c>
    </row>
    <row r="74" spans="1:13" s="19" customFormat="1" ht="13.5" customHeight="1">
      <c r="A74" s="16" t="s">
        <v>84</v>
      </c>
      <c r="B74" s="17"/>
      <c r="C74" s="19">
        <f t="shared" si="3"/>
        <v>-22846</v>
      </c>
      <c r="D74" s="16"/>
      <c r="E74" s="16">
        <v>15947</v>
      </c>
      <c r="F74" s="16"/>
      <c r="G74" s="16">
        <v>7017</v>
      </c>
      <c r="H74" s="16"/>
      <c r="I74" s="16">
        <v>0</v>
      </c>
      <c r="J74" s="16"/>
      <c r="K74" s="16">
        <v>-48487</v>
      </c>
      <c r="L74" s="16"/>
      <c r="M74" s="16">
        <v>2677</v>
      </c>
    </row>
    <row r="75" spans="1:13" s="19" customFormat="1" ht="13.5" customHeight="1">
      <c r="A75" s="16" t="s">
        <v>28</v>
      </c>
      <c r="B75" s="17" t="s">
        <v>8</v>
      </c>
      <c r="C75" s="19">
        <f t="shared" si="3"/>
        <v>534065</v>
      </c>
      <c r="D75" s="16"/>
      <c r="E75" s="16">
        <v>588897</v>
      </c>
      <c r="F75" s="16"/>
      <c r="G75" s="16">
        <v>261689</v>
      </c>
      <c r="H75" s="16"/>
      <c r="I75" s="16">
        <v>7090</v>
      </c>
      <c r="J75" s="16"/>
      <c r="K75" s="16">
        <v>-323611</v>
      </c>
      <c r="L75" s="16"/>
      <c r="M75" s="16">
        <v>0</v>
      </c>
    </row>
    <row r="76" spans="1:13" s="19" customFormat="1" ht="13.5" customHeight="1">
      <c r="A76" s="16" t="s">
        <v>29</v>
      </c>
      <c r="B76" s="17" t="s">
        <v>8</v>
      </c>
      <c r="C76" s="19">
        <f t="shared" si="3"/>
        <v>27272</v>
      </c>
      <c r="D76" s="16"/>
      <c r="E76" s="16">
        <v>52255</v>
      </c>
      <c r="F76" s="16"/>
      <c r="G76" s="16">
        <v>22992</v>
      </c>
      <c r="H76" s="16"/>
      <c r="I76" s="16">
        <v>0</v>
      </c>
      <c r="J76" s="16"/>
      <c r="K76" s="16">
        <v>-47975</v>
      </c>
      <c r="L76" s="16"/>
      <c r="M76" s="16">
        <v>0</v>
      </c>
    </row>
    <row r="77" spans="1:13" s="19" customFormat="1" ht="13.5" customHeight="1">
      <c r="A77" s="16" t="s">
        <v>30</v>
      </c>
      <c r="B77" s="17"/>
      <c r="C77" s="19">
        <f t="shared" si="3"/>
        <v>169974</v>
      </c>
      <c r="D77" s="16"/>
      <c r="E77" s="16">
        <v>107645</v>
      </c>
      <c r="F77" s="16"/>
      <c r="G77" s="16">
        <v>47364</v>
      </c>
      <c r="H77" s="16"/>
      <c r="I77" s="16">
        <v>0</v>
      </c>
      <c r="J77" s="16"/>
      <c r="K77" s="16">
        <v>14965</v>
      </c>
      <c r="L77" s="16"/>
      <c r="M77" s="16">
        <v>0</v>
      </c>
    </row>
    <row r="78" spans="1:13" s="19" customFormat="1" ht="13.5" customHeight="1">
      <c r="A78" s="16" t="s">
        <v>31</v>
      </c>
      <c r="B78" s="17"/>
      <c r="C78" s="31">
        <f t="shared" si="3"/>
        <v>279058</v>
      </c>
      <c r="D78" s="16"/>
      <c r="E78" s="18">
        <v>115849</v>
      </c>
      <c r="F78" s="16"/>
      <c r="G78" s="18">
        <v>56681</v>
      </c>
      <c r="H78" s="16"/>
      <c r="I78" s="18">
        <v>0</v>
      </c>
      <c r="J78" s="16"/>
      <c r="K78" s="18">
        <v>106528</v>
      </c>
      <c r="L78" s="16"/>
      <c r="M78" s="18">
        <v>0</v>
      </c>
    </row>
    <row r="79" spans="1:13" s="19" customFormat="1" ht="13.5" customHeight="1">
      <c r="A79" s="16"/>
      <c r="B79" s="17"/>
      <c r="C79" s="20"/>
      <c r="D79" s="16"/>
      <c r="E79" s="20"/>
      <c r="F79" s="16"/>
      <c r="G79" s="20"/>
      <c r="H79" s="16"/>
      <c r="I79" s="20"/>
      <c r="J79" s="16"/>
      <c r="K79" s="20"/>
      <c r="L79" s="16"/>
      <c r="M79" s="20"/>
    </row>
    <row r="80" spans="1:13" s="19" customFormat="1" ht="13.5" customHeight="1">
      <c r="A80" s="16" t="s">
        <v>32</v>
      </c>
      <c r="B80" s="17" t="s">
        <v>8</v>
      </c>
      <c r="C80" s="18">
        <f>SUM(C73:C79)</f>
        <v>1099000</v>
      </c>
      <c r="D80" s="16"/>
      <c r="E80" s="18">
        <f>SUM(E73:E78)</f>
        <v>965289</v>
      </c>
      <c r="F80" s="16"/>
      <c r="G80" s="18">
        <f>SUM(G73:G78)</f>
        <v>421299</v>
      </c>
      <c r="H80" s="16"/>
      <c r="I80" s="18">
        <f>SUM(I73:I78)</f>
        <v>7090</v>
      </c>
      <c r="J80" s="16"/>
      <c r="K80" s="18">
        <f>SUM(K73:K78)</f>
        <v>-297355</v>
      </c>
      <c r="L80" s="16"/>
      <c r="M80" s="18">
        <f>SUM(M73:M78)</f>
        <v>2677</v>
      </c>
    </row>
    <row r="81" spans="1:13" s="19" customFormat="1" ht="13.5" customHeight="1">
      <c r="A81" s="16"/>
      <c r="B81" s="17"/>
      <c r="C81" s="20"/>
      <c r="D81" s="16"/>
      <c r="E81" s="20"/>
      <c r="F81" s="16"/>
      <c r="G81" s="20"/>
      <c r="H81" s="16"/>
      <c r="I81" s="20"/>
      <c r="J81" s="16"/>
      <c r="K81" s="20"/>
      <c r="L81" s="16"/>
      <c r="M81" s="20"/>
    </row>
    <row r="82" spans="1:13" s="19" customFormat="1" ht="13.5" customHeight="1">
      <c r="A82" s="16" t="s">
        <v>33</v>
      </c>
      <c r="B82" s="17" t="s">
        <v>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9" customFormat="1" ht="13.5" customHeight="1">
      <c r="A83" s="16" t="s">
        <v>34</v>
      </c>
      <c r="B83" s="17" t="s">
        <v>8</v>
      </c>
      <c r="C83" s="16">
        <f aca="true" t="shared" si="4" ref="C83:C88">SUM(E83:M83)</f>
        <v>62071</v>
      </c>
      <c r="D83" s="16"/>
      <c r="E83" s="16">
        <v>0</v>
      </c>
      <c r="F83" s="16"/>
      <c r="G83" s="16">
        <v>0</v>
      </c>
      <c r="H83" s="16"/>
      <c r="I83" s="16">
        <v>6908</v>
      </c>
      <c r="J83" s="16"/>
      <c r="K83" s="16">
        <v>55163</v>
      </c>
      <c r="L83" s="16"/>
      <c r="M83" s="16">
        <v>0</v>
      </c>
    </row>
    <row r="84" spans="1:13" s="19" customFormat="1" ht="13.5" customHeight="1">
      <c r="A84" s="16" t="s">
        <v>85</v>
      </c>
      <c r="B84" s="17"/>
      <c r="C84" s="16">
        <f t="shared" si="4"/>
        <v>4115</v>
      </c>
      <c r="D84" s="16"/>
      <c r="E84" s="16">
        <v>0</v>
      </c>
      <c r="F84" s="16"/>
      <c r="G84" s="16">
        <v>4115</v>
      </c>
      <c r="H84" s="16"/>
      <c r="I84" s="16">
        <v>0</v>
      </c>
      <c r="J84" s="16"/>
      <c r="K84" s="16">
        <v>0</v>
      </c>
      <c r="L84" s="16"/>
      <c r="M84" s="16">
        <v>0</v>
      </c>
    </row>
    <row r="85" spans="1:13" s="19" customFormat="1" ht="13.5" customHeight="1">
      <c r="A85" s="16" t="s">
        <v>58</v>
      </c>
      <c r="B85" s="17"/>
      <c r="C85" s="16">
        <f t="shared" si="4"/>
        <v>3927968</v>
      </c>
      <c r="D85" s="16"/>
      <c r="E85" s="16">
        <v>4146056</v>
      </c>
      <c r="F85" s="16"/>
      <c r="G85" s="16">
        <v>1834150</v>
      </c>
      <c r="H85" s="16"/>
      <c r="I85" s="16">
        <v>17755</v>
      </c>
      <c r="J85" s="16"/>
      <c r="K85" s="16">
        <v>-2108548</v>
      </c>
      <c r="L85" s="16"/>
      <c r="M85" s="16">
        <v>38555</v>
      </c>
    </row>
    <row r="86" spans="1:13" s="19" customFormat="1" ht="13.5" customHeight="1">
      <c r="A86" s="16" t="s">
        <v>97</v>
      </c>
      <c r="B86" s="17"/>
      <c r="C86" s="16">
        <f t="shared" si="4"/>
        <v>2126</v>
      </c>
      <c r="D86" s="16"/>
      <c r="E86" s="16">
        <v>1372</v>
      </c>
      <c r="F86" s="16"/>
      <c r="G86" s="16">
        <v>604</v>
      </c>
      <c r="H86" s="16"/>
      <c r="I86" s="16">
        <v>0</v>
      </c>
      <c r="J86" s="16"/>
      <c r="K86" s="16">
        <v>150</v>
      </c>
      <c r="L86" s="16"/>
      <c r="M86" s="16">
        <v>0</v>
      </c>
    </row>
    <row r="87" spans="1:13" s="19" customFormat="1" ht="13.5" customHeight="1">
      <c r="A87" s="16" t="s">
        <v>98</v>
      </c>
      <c r="B87" s="17"/>
      <c r="C87" s="16">
        <f t="shared" si="4"/>
        <v>350602</v>
      </c>
      <c r="D87" s="16"/>
      <c r="E87" s="16">
        <v>314531</v>
      </c>
      <c r="F87" s="16"/>
      <c r="G87" s="16">
        <v>126816</v>
      </c>
      <c r="H87" s="16"/>
      <c r="I87" s="16">
        <v>0</v>
      </c>
      <c r="J87" s="16"/>
      <c r="K87" s="16">
        <v>-91002</v>
      </c>
      <c r="L87" s="16"/>
      <c r="M87" s="16">
        <v>257</v>
      </c>
    </row>
    <row r="88" spans="1:13" s="19" customFormat="1" ht="13.5" customHeight="1">
      <c r="A88" s="16" t="s">
        <v>79</v>
      </c>
      <c r="B88" s="17"/>
      <c r="C88" s="21">
        <f t="shared" si="4"/>
        <v>87128</v>
      </c>
      <c r="D88" s="16"/>
      <c r="E88" s="21">
        <v>60659</v>
      </c>
      <c r="F88" s="16"/>
      <c r="G88" s="21">
        <v>26469</v>
      </c>
      <c r="H88" s="16"/>
      <c r="I88" s="21">
        <v>0</v>
      </c>
      <c r="J88" s="16"/>
      <c r="K88" s="21">
        <v>0</v>
      </c>
      <c r="L88" s="16"/>
      <c r="M88" s="21">
        <v>0</v>
      </c>
    </row>
    <row r="89" spans="1:13" s="19" customFormat="1" ht="13.5" customHeight="1">
      <c r="A89" s="16"/>
      <c r="B89" s="17"/>
      <c r="C89" s="20"/>
      <c r="D89" s="16"/>
      <c r="E89" s="20"/>
      <c r="F89" s="16"/>
      <c r="G89" s="20"/>
      <c r="H89" s="16"/>
      <c r="I89" s="20"/>
      <c r="J89" s="16"/>
      <c r="K89" s="20"/>
      <c r="L89" s="16"/>
      <c r="M89" s="20"/>
    </row>
    <row r="90" spans="1:13" s="19" customFormat="1" ht="13.5" customHeight="1">
      <c r="A90" s="16" t="s">
        <v>35</v>
      </c>
      <c r="B90" s="17" t="s">
        <v>8</v>
      </c>
      <c r="C90" s="18">
        <f>SUM(C83:C89)</f>
        <v>4434010</v>
      </c>
      <c r="D90" s="16"/>
      <c r="E90" s="18">
        <f>SUM(E83:E88)</f>
        <v>4522618</v>
      </c>
      <c r="F90" s="16"/>
      <c r="G90" s="18">
        <f>SUM(G83:G88)</f>
        <v>1992154</v>
      </c>
      <c r="H90" s="16"/>
      <c r="I90" s="18">
        <f>SUM(I83:I88)</f>
        <v>24663</v>
      </c>
      <c r="J90" s="16"/>
      <c r="K90" s="18">
        <f>SUM(K83:K88)</f>
        <v>-2144237</v>
      </c>
      <c r="L90" s="16"/>
      <c r="M90" s="18">
        <f>SUM(M83:M88)</f>
        <v>38812</v>
      </c>
    </row>
    <row r="91" spans="1:13" s="19" customFormat="1" ht="13.5" customHeight="1">
      <c r="A91" s="16"/>
      <c r="B91" s="17"/>
      <c r="C91" s="20"/>
      <c r="D91" s="16"/>
      <c r="E91" s="20"/>
      <c r="F91" s="16"/>
      <c r="G91" s="20"/>
      <c r="H91" s="16"/>
      <c r="I91" s="20"/>
      <c r="J91" s="16"/>
      <c r="K91" s="20"/>
      <c r="L91" s="16"/>
      <c r="M91" s="20"/>
    </row>
    <row r="92" spans="1:13" s="19" customFormat="1" ht="13.5" customHeight="1">
      <c r="A92" s="16" t="s">
        <v>86</v>
      </c>
      <c r="B92" s="17" t="s">
        <v>8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19" customFormat="1" ht="13.5" customHeight="1">
      <c r="A93" s="16" t="s">
        <v>83</v>
      </c>
      <c r="B93" s="17" t="s">
        <v>8</v>
      </c>
      <c r="C93" s="16">
        <f>SUM(E93:M93)</f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s="19" customFormat="1" ht="13.5" customHeight="1">
      <c r="A94" s="16" t="s">
        <v>87</v>
      </c>
      <c r="B94" s="17"/>
      <c r="C94" s="21">
        <f>SUM(E94:M94)</f>
        <v>58</v>
      </c>
      <c r="D94" s="16"/>
      <c r="E94" s="21">
        <v>0</v>
      </c>
      <c r="F94" s="16"/>
      <c r="G94" s="21">
        <v>0</v>
      </c>
      <c r="H94" s="16"/>
      <c r="I94" s="21">
        <v>0</v>
      </c>
      <c r="J94" s="16"/>
      <c r="K94" s="21">
        <v>58</v>
      </c>
      <c r="L94" s="16"/>
      <c r="M94" s="21">
        <v>0</v>
      </c>
    </row>
    <row r="95" spans="1:13" s="19" customFormat="1" ht="13.5" customHeight="1">
      <c r="A95" s="16"/>
      <c r="B95" s="17"/>
      <c r="C95" s="20"/>
      <c r="D95" s="16"/>
      <c r="E95" s="20"/>
      <c r="F95" s="16"/>
      <c r="G95" s="20"/>
      <c r="H95" s="16"/>
      <c r="I95" s="20"/>
      <c r="J95" s="16"/>
      <c r="K95" s="20"/>
      <c r="L95" s="16"/>
      <c r="M95" s="20"/>
    </row>
    <row r="96" spans="1:13" s="19" customFormat="1" ht="13.5" customHeight="1">
      <c r="A96" s="16" t="s">
        <v>88</v>
      </c>
      <c r="B96" s="17" t="s">
        <v>8</v>
      </c>
      <c r="C96" s="18">
        <f>SUM(C93:C95)</f>
        <v>58</v>
      </c>
      <c r="D96" s="16"/>
      <c r="E96" s="18">
        <f>SUM(E93:E95)</f>
        <v>0</v>
      </c>
      <c r="F96" s="16"/>
      <c r="G96" s="18">
        <f>SUM(G93:G95)</f>
        <v>0</v>
      </c>
      <c r="H96" s="16"/>
      <c r="I96" s="18">
        <f>SUM(I93:I95)</f>
        <v>0</v>
      </c>
      <c r="J96" s="16"/>
      <c r="K96" s="18">
        <f>SUM(K93:K95)</f>
        <v>58</v>
      </c>
      <c r="L96" s="16"/>
      <c r="M96" s="18">
        <f>SUM(M93:M95)</f>
        <v>0</v>
      </c>
    </row>
    <row r="97" spans="1:13" s="19" customFormat="1" ht="13.5" customHeight="1">
      <c r="A97" s="16"/>
      <c r="B97" s="17"/>
      <c r="C97" s="20"/>
      <c r="D97" s="16"/>
      <c r="E97" s="20"/>
      <c r="F97" s="16"/>
      <c r="G97" s="20"/>
      <c r="H97" s="16"/>
      <c r="I97" s="20"/>
      <c r="J97" s="16"/>
      <c r="K97" s="20"/>
      <c r="L97" s="16"/>
      <c r="M97" s="20"/>
    </row>
    <row r="98" spans="1:13" s="19" customFormat="1" ht="13.5" customHeight="1">
      <c r="A98" s="16" t="s">
        <v>45</v>
      </c>
      <c r="B98" s="17"/>
      <c r="C98" s="18">
        <f>SUM(E98:M98)</f>
        <v>169793</v>
      </c>
      <c r="D98" s="16"/>
      <c r="E98" s="18">
        <v>47769</v>
      </c>
      <c r="F98" s="16"/>
      <c r="G98" s="18">
        <v>15268</v>
      </c>
      <c r="H98" s="16"/>
      <c r="I98" s="18">
        <v>264</v>
      </c>
      <c r="J98" s="16"/>
      <c r="K98" s="18">
        <v>105214</v>
      </c>
      <c r="L98" s="16"/>
      <c r="M98" s="18">
        <v>1278</v>
      </c>
    </row>
    <row r="99" spans="1:13" s="19" customFormat="1" ht="13.5" customHeight="1">
      <c r="A99" s="16"/>
      <c r="B99" s="17"/>
      <c r="C99" s="20"/>
      <c r="D99" s="16"/>
      <c r="E99" s="20"/>
      <c r="F99" s="16"/>
      <c r="G99" s="20"/>
      <c r="H99" s="16"/>
      <c r="I99" s="20"/>
      <c r="J99" s="16"/>
      <c r="K99" s="20"/>
      <c r="L99" s="16"/>
      <c r="M99" s="20"/>
    </row>
    <row r="100" spans="1:13" s="19" customFormat="1" ht="13.5" customHeight="1">
      <c r="A100" s="16" t="s">
        <v>36</v>
      </c>
      <c r="B100" s="17"/>
      <c r="C100" s="18">
        <f>C80+C90+C96+C98</f>
        <v>5702861</v>
      </c>
      <c r="D100" s="16"/>
      <c r="E100" s="18">
        <f>SUM(E80,E90,E98,E96)</f>
        <v>5535676</v>
      </c>
      <c r="F100" s="20"/>
      <c r="G100" s="18">
        <f>SUM(G80,G90,G98,G96)</f>
        <v>2428721</v>
      </c>
      <c r="H100" s="20"/>
      <c r="I100" s="18">
        <f>SUM(I80,I90,I98,I96)</f>
        <v>32017</v>
      </c>
      <c r="J100" s="20"/>
      <c r="K100" s="18">
        <f>SUM(K80,K90,K98,K96)</f>
        <v>-2336320</v>
      </c>
      <c r="L100" s="20"/>
      <c r="M100" s="18">
        <f>SUM(M80,M90,M98,M96)</f>
        <v>42767</v>
      </c>
    </row>
    <row r="101" spans="1:13" s="19" customFormat="1" ht="13.5" customHeight="1">
      <c r="A101" s="16"/>
      <c r="B101" s="17" t="s">
        <v>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s="19" customFormat="1" ht="13.5" customHeight="1">
      <c r="A102" s="16" t="s">
        <v>14</v>
      </c>
      <c r="B102" s="17" t="s">
        <v>8</v>
      </c>
      <c r="C102" s="16"/>
      <c r="D102" s="16"/>
      <c r="E102" s="16" t="s">
        <v>8</v>
      </c>
      <c r="F102" s="16" t="s">
        <v>8</v>
      </c>
      <c r="G102" s="16" t="s">
        <v>8</v>
      </c>
      <c r="H102" s="16" t="s">
        <v>8</v>
      </c>
      <c r="I102" s="16" t="s">
        <v>8</v>
      </c>
      <c r="J102" s="16" t="s">
        <v>8</v>
      </c>
      <c r="K102" s="16" t="s">
        <v>8</v>
      </c>
      <c r="L102" s="16" t="s">
        <v>8</v>
      </c>
      <c r="M102" s="16" t="s">
        <v>8</v>
      </c>
    </row>
    <row r="103" spans="1:13" s="19" customFormat="1" ht="13.5" customHeight="1">
      <c r="A103" s="16" t="s">
        <v>62</v>
      </c>
      <c r="B103" s="17"/>
      <c r="C103" s="16">
        <f aca="true" t="shared" si="5" ref="C103:C113">SUM(E103:M103)</f>
        <v>214154</v>
      </c>
      <c r="D103" s="16"/>
      <c r="E103" s="16">
        <v>164514</v>
      </c>
      <c r="F103" s="16"/>
      <c r="G103" s="16">
        <v>49640</v>
      </c>
      <c r="H103" s="16"/>
      <c r="I103" s="16">
        <v>0</v>
      </c>
      <c r="J103" s="16"/>
      <c r="K103" s="16">
        <v>0</v>
      </c>
      <c r="L103" s="16"/>
      <c r="M103" s="16">
        <v>0</v>
      </c>
    </row>
    <row r="104" spans="1:13" s="19" customFormat="1" ht="13.5" customHeight="1">
      <c r="A104" s="16" t="s">
        <v>52</v>
      </c>
      <c r="B104" s="17"/>
      <c r="C104" s="16">
        <f t="shared" si="5"/>
        <v>828</v>
      </c>
      <c r="D104" s="16"/>
      <c r="E104" s="16">
        <v>0</v>
      </c>
      <c r="F104" s="16"/>
      <c r="G104" s="16">
        <v>0</v>
      </c>
      <c r="H104" s="16"/>
      <c r="I104" s="16">
        <v>400</v>
      </c>
      <c r="J104" s="16"/>
      <c r="K104" s="16">
        <v>428</v>
      </c>
      <c r="L104" s="16"/>
      <c r="M104" s="16">
        <v>0</v>
      </c>
    </row>
    <row r="105" spans="1:13" s="19" customFormat="1" ht="13.5" customHeight="1">
      <c r="A105" s="16" t="s">
        <v>37</v>
      </c>
      <c r="B105" s="17" t="s">
        <v>8</v>
      </c>
      <c r="C105" s="16">
        <f t="shared" si="5"/>
        <v>754412</v>
      </c>
      <c r="D105" s="16"/>
      <c r="E105" s="16">
        <v>574259</v>
      </c>
      <c r="F105" s="16"/>
      <c r="G105" s="16">
        <v>177117</v>
      </c>
      <c r="H105" s="16"/>
      <c r="I105" s="16">
        <v>0</v>
      </c>
      <c r="J105" s="16"/>
      <c r="K105" s="16">
        <v>3036</v>
      </c>
      <c r="L105" s="16"/>
      <c r="M105" s="16">
        <v>0</v>
      </c>
    </row>
    <row r="106" spans="1:13" s="19" customFormat="1" ht="13.5" customHeight="1">
      <c r="A106" s="16" t="s">
        <v>89</v>
      </c>
      <c r="B106" s="17"/>
      <c r="C106" s="16">
        <f t="shared" si="5"/>
        <v>95499</v>
      </c>
      <c r="D106" s="16"/>
      <c r="E106" s="16">
        <v>73363</v>
      </c>
      <c r="F106" s="16"/>
      <c r="G106" s="16">
        <v>22136</v>
      </c>
      <c r="H106" s="16"/>
      <c r="I106" s="16">
        <v>0</v>
      </c>
      <c r="J106" s="16"/>
      <c r="K106" s="16">
        <v>0</v>
      </c>
      <c r="L106" s="16"/>
      <c r="M106" s="16">
        <v>0</v>
      </c>
    </row>
    <row r="107" spans="1:13" s="19" customFormat="1" ht="13.5" customHeight="1">
      <c r="A107" s="16" t="s">
        <v>38</v>
      </c>
      <c r="B107" s="17" t="s">
        <v>8</v>
      </c>
      <c r="C107" s="16">
        <f t="shared" si="5"/>
        <v>1459264</v>
      </c>
      <c r="D107" s="16"/>
      <c r="E107" s="16">
        <v>1014799</v>
      </c>
      <c r="F107" s="16"/>
      <c r="G107" s="16">
        <v>382222</v>
      </c>
      <c r="H107" s="16"/>
      <c r="I107" s="16">
        <v>0</v>
      </c>
      <c r="J107" s="16"/>
      <c r="K107" s="16">
        <v>62243</v>
      </c>
      <c r="L107" s="16"/>
      <c r="M107" s="16">
        <v>0</v>
      </c>
    </row>
    <row r="108" spans="1:13" s="19" customFormat="1" ht="13.5" customHeight="1">
      <c r="A108" s="16" t="s">
        <v>90</v>
      </c>
      <c r="B108" s="17"/>
      <c r="C108" s="16">
        <f t="shared" si="5"/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19" customFormat="1" ht="13.5" customHeight="1">
      <c r="A109" s="16" t="s">
        <v>39</v>
      </c>
      <c r="B109" s="17" t="s">
        <v>8</v>
      </c>
      <c r="C109" s="16">
        <f t="shared" si="5"/>
        <v>289178</v>
      </c>
      <c r="D109" s="16"/>
      <c r="E109" s="16">
        <v>212799</v>
      </c>
      <c r="F109" s="16"/>
      <c r="G109" s="16">
        <v>64210</v>
      </c>
      <c r="H109" s="16"/>
      <c r="I109" s="16">
        <v>0</v>
      </c>
      <c r="J109" s="16"/>
      <c r="K109" s="16">
        <v>12169</v>
      </c>
      <c r="L109" s="16"/>
      <c r="M109" s="16">
        <v>0</v>
      </c>
    </row>
    <row r="110" spans="1:13" s="19" customFormat="1" ht="13.5" customHeight="1">
      <c r="A110" s="16" t="s">
        <v>40</v>
      </c>
      <c r="B110" s="17"/>
      <c r="C110" s="20">
        <f t="shared" si="5"/>
        <v>308533</v>
      </c>
      <c r="D110" s="20"/>
      <c r="E110" s="16">
        <v>130086</v>
      </c>
      <c r="F110" s="16"/>
      <c r="G110" s="16">
        <v>57403</v>
      </c>
      <c r="H110" s="16"/>
      <c r="I110" s="16">
        <v>0</v>
      </c>
      <c r="J110" s="16"/>
      <c r="K110" s="16">
        <v>118895</v>
      </c>
      <c r="L110" s="16"/>
      <c r="M110" s="16">
        <v>2149</v>
      </c>
    </row>
    <row r="111" spans="1:13" s="19" customFormat="1" ht="13.5" customHeight="1">
      <c r="A111" s="16" t="s">
        <v>53</v>
      </c>
      <c r="B111" s="17"/>
      <c r="C111" s="20">
        <f t="shared" si="5"/>
        <v>-21242</v>
      </c>
      <c r="D111" s="20"/>
      <c r="E111" s="20">
        <v>0</v>
      </c>
      <c r="F111" s="16"/>
      <c r="G111" s="20">
        <v>0</v>
      </c>
      <c r="H111" s="16"/>
      <c r="I111" s="20">
        <v>0</v>
      </c>
      <c r="J111" s="16"/>
      <c r="K111" s="20">
        <v>-21242</v>
      </c>
      <c r="L111" s="16"/>
      <c r="M111" s="20">
        <v>0</v>
      </c>
    </row>
    <row r="112" spans="1:13" s="19" customFormat="1" ht="13.5" customHeight="1">
      <c r="A112" s="16" t="s">
        <v>93</v>
      </c>
      <c r="B112" s="17"/>
      <c r="C112" s="20">
        <f t="shared" si="5"/>
        <v>163851</v>
      </c>
      <c r="D112" s="20"/>
      <c r="E112" s="20">
        <v>0</v>
      </c>
      <c r="F112" s="16"/>
      <c r="G112" s="20">
        <v>0</v>
      </c>
      <c r="H112" s="16"/>
      <c r="I112" s="20">
        <v>0</v>
      </c>
      <c r="J112" s="16"/>
      <c r="K112" s="20">
        <v>163851</v>
      </c>
      <c r="L112" s="16"/>
      <c r="M112" s="20">
        <v>0</v>
      </c>
    </row>
    <row r="113" spans="1:13" s="19" customFormat="1" ht="13.5" customHeight="1">
      <c r="A113" s="16" t="s">
        <v>63</v>
      </c>
      <c r="B113" s="17"/>
      <c r="C113" s="21">
        <f t="shared" si="5"/>
        <v>181006</v>
      </c>
      <c r="D113" s="20"/>
      <c r="E113" s="21">
        <v>138915</v>
      </c>
      <c r="F113" s="16"/>
      <c r="G113" s="21">
        <v>41916</v>
      </c>
      <c r="H113" s="16"/>
      <c r="I113" s="21">
        <v>0</v>
      </c>
      <c r="J113" s="16"/>
      <c r="K113" s="21">
        <v>175</v>
      </c>
      <c r="L113" s="21"/>
      <c r="M113" s="21">
        <v>0</v>
      </c>
    </row>
    <row r="114" spans="1:13" s="19" customFormat="1" ht="13.5" customHeight="1">
      <c r="A114" s="16"/>
      <c r="B114" s="17" t="s">
        <v>8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s="19" customFormat="1" ht="13.5" customHeight="1">
      <c r="A115" s="16" t="s">
        <v>41</v>
      </c>
      <c r="B115" s="17" t="s">
        <v>8</v>
      </c>
      <c r="C115" s="18">
        <f>SUM(C103:C113)</f>
        <v>3445483</v>
      </c>
      <c r="D115" s="16"/>
      <c r="E115" s="18">
        <f>SUM(E103:E113)</f>
        <v>2308735</v>
      </c>
      <c r="F115" s="16"/>
      <c r="G115" s="18">
        <f>SUM(G103:G113)</f>
        <v>794644</v>
      </c>
      <c r="H115" s="16"/>
      <c r="I115" s="18">
        <f>SUM(I103:I113)</f>
        <v>400</v>
      </c>
      <c r="J115" s="16"/>
      <c r="K115" s="18">
        <f>SUM(K103:K113)</f>
        <v>339555</v>
      </c>
      <c r="L115" s="16"/>
      <c r="M115" s="18">
        <f>SUM(M103:M113)</f>
        <v>2149</v>
      </c>
    </row>
    <row r="116" spans="1:13" s="19" customFormat="1" ht="13.5" customHeight="1">
      <c r="A116" s="16"/>
      <c r="B116" s="17" t="s">
        <v>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19" customFormat="1" ht="13.5" customHeight="1">
      <c r="A117" s="16" t="s">
        <v>15</v>
      </c>
      <c r="B117" s="17" t="s">
        <v>8</v>
      </c>
      <c r="C117" s="16"/>
      <c r="D117" s="16"/>
      <c r="E117" s="16" t="s">
        <v>8</v>
      </c>
      <c r="F117" s="16" t="s">
        <v>8</v>
      </c>
      <c r="G117" s="16" t="s">
        <v>8</v>
      </c>
      <c r="H117" s="16" t="s">
        <v>8</v>
      </c>
      <c r="I117" s="16" t="s">
        <v>8</v>
      </c>
      <c r="J117" s="16" t="s">
        <v>8</v>
      </c>
      <c r="K117" s="16" t="s">
        <v>8</v>
      </c>
      <c r="L117" s="16" t="s">
        <v>8</v>
      </c>
      <c r="M117" s="16" t="s">
        <v>8</v>
      </c>
    </row>
    <row r="118" spans="1:13" s="19" customFormat="1" ht="13.5" customHeight="1">
      <c r="A118" s="16" t="s">
        <v>91</v>
      </c>
      <c r="B118" s="17" t="s">
        <v>8</v>
      </c>
      <c r="C118" s="16">
        <f>SUM(E118:M118)</f>
        <v>3622700</v>
      </c>
      <c r="D118" s="16"/>
      <c r="E118" s="20">
        <v>1242141</v>
      </c>
      <c r="F118" s="16"/>
      <c r="G118" s="20">
        <v>380131</v>
      </c>
      <c r="H118" s="16"/>
      <c r="I118" s="20">
        <v>38</v>
      </c>
      <c r="J118" s="16"/>
      <c r="K118" s="20">
        <v>1992008</v>
      </c>
      <c r="L118" s="16"/>
      <c r="M118" s="20">
        <v>8382</v>
      </c>
    </row>
    <row r="119" spans="1:13" s="19" customFormat="1" ht="13.5" customHeight="1">
      <c r="A119" s="16"/>
      <c r="B119" s="17"/>
      <c r="C119" s="24"/>
      <c r="D119" s="16"/>
      <c r="E119" s="24"/>
      <c r="F119" s="16"/>
      <c r="G119" s="24"/>
      <c r="H119" s="16"/>
      <c r="I119" s="24"/>
      <c r="J119" s="16"/>
      <c r="K119" s="24"/>
      <c r="L119" s="16"/>
      <c r="M119" s="24"/>
    </row>
    <row r="120" spans="1:13" s="19" customFormat="1" ht="13.5" customHeight="1">
      <c r="A120" s="16" t="s">
        <v>42</v>
      </c>
      <c r="B120" s="17" t="s">
        <v>8</v>
      </c>
      <c r="C120" s="18">
        <f>SUM(E120:M120)</f>
        <v>3622700</v>
      </c>
      <c r="D120" s="16"/>
      <c r="E120" s="18">
        <f>SUM(E118:E118)</f>
        <v>1242141</v>
      </c>
      <c r="F120" s="16"/>
      <c r="G120" s="18">
        <f>SUM(G118:G118)</f>
        <v>380131</v>
      </c>
      <c r="H120" s="16"/>
      <c r="I120" s="18">
        <f>SUM(I118:I118)</f>
        <v>38</v>
      </c>
      <c r="J120" s="16"/>
      <c r="K120" s="18">
        <f>SUM(K118:K118)</f>
        <v>1992008</v>
      </c>
      <c r="L120" s="16"/>
      <c r="M120" s="18">
        <f>SUM(M118:M118)</f>
        <v>8382</v>
      </c>
    </row>
    <row r="121" spans="1:13" s="19" customFormat="1" ht="13.5" customHeight="1">
      <c r="A121" s="16"/>
      <c r="B121" s="17" t="s">
        <v>8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s="19" customFormat="1" ht="13.5" customHeight="1">
      <c r="A122" s="16" t="s">
        <v>43</v>
      </c>
      <c r="B122" s="17" t="s">
        <v>8</v>
      </c>
      <c r="C122" s="18">
        <f>C120+C115+C100+C69+C64</f>
        <v>17122179</v>
      </c>
      <c r="D122" s="16"/>
      <c r="E122" s="18">
        <f>SUM(E120+E115+E100+E69+E64)</f>
        <v>12239514</v>
      </c>
      <c r="F122" s="16"/>
      <c r="G122" s="18">
        <f>SUM(G120+G115+G100+G69+G64)</f>
        <v>4685624</v>
      </c>
      <c r="H122" s="16"/>
      <c r="I122" s="18">
        <f>SUM(I120+I115+I100+I69+I64)</f>
        <v>40551</v>
      </c>
      <c r="J122" s="16"/>
      <c r="K122" s="18">
        <f>SUM(K120+K115+K100+K69+K64)</f>
        <v>82847</v>
      </c>
      <c r="L122" s="16"/>
      <c r="M122" s="18">
        <f>SUM(M120+M115+M100+M69+M64)</f>
        <v>73643</v>
      </c>
    </row>
    <row r="123" spans="1:13" s="19" customFormat="1" ht="13.5" customHeight="1">
      <c r="A123" s="16"/>
      <c r="B123" s="17"/>
      <c r="C123" s="20"/>
      <c r="D123" s="16"/>
      <c r="E123" s="20"/>
      <c r="F123" s="16"/>
      <c r="G123" s="20"/>
      <c r="H123" s="16"/>
      <c r="I123" s="20"/>
      <c r="J123" s="16"/>
      <c r="K123" s="20"/>
      <c r="L123" s="16"/>
      <c r="M123" s="20"/>
    </row>
    <row r="124" spans="1:13" s="19" customFormat="1" ht="13.5" customHeight="1" thickBot="1">
      <c r="A124" s="19" t="s">
        <v>51</v>
      </c>
      <c r="B124" s="17" t="s">
        <v>8</v>
      </c>
      <c r="C124" s="25">
        <f>C122</f>
        <v>17122179</v>
      </c>
      <c r="D124" s="16"/>
      <c r="E124" s="25">
        <f>E122</f>
        <v>12239514</v>
      </c>
      <c r="F124" s="16" t="s">
        <v>9</v>
      </c>
      <c r="G124" s="25">
        <f>G122</f>
        <v>4685624</v>
      </c>
      <c r="H124" s="16"/>
      <c r="I124" s="25">
        <f>I122</f>
        <v>40551</v>
      </c>
      <c r="J124" s="16"/>
      <c r="K124" s="25">
        <f>K122</f>
        <v>82847</v>
      </c>
      <c r="L124" s="16"/>
      <c r="M124" s="25">
        <f>M122</f>
        <v>73643</v>
      </c>
    </row>
    <row r="125" spans="2:13" s="3" customFormat="1" ht="13.5" customHeight="1" thickTop="1">
      <c r="B125" s="2"/>
      <c r="C125" s="37">
        <v>17122178.93</v>
      </c>
      <c r="D125" s="37"/>
      <c r="E125" s="37">
        <v>12239513.41</v>
      </c>
      <c r="F125" s="37"/>
      <c r="G125" s="37">
        <v>4685623.91</v>
      </c>
      <c r="H125" s="37"/>
      <c r="I125" s="37">
        <v>40551.36</v>
      </c>
      <c r="J125" s="37"/>
      <c r="K125" s="37">
        <v>82847.32</v>
      </c>
      <c r="L125" s="37"/>
      <c r="M125" s="37">
        <v>73642.93</v>
      </c>
    </row>
    <row r="126" spans="3:13" s="3" customFormat="1" ht="13.5" customHeight="1">
      <c r="C126" s="3">
        <f>C125-C124</f>
        <v>-0.07000000029802322</v>
      </c>
      <c r="E126" s="3">
        <f>E125-E124</f>
        <v>-0.5899999998509884</v>
      </c>
      <c r="G126" s="3">
        <f>G125-G124</f>
        <v>-0.08999999985098839</v>
      </c>
      <c r="I126" s="3">
        <f>I125-I124</f>
        <v>0.3600000000005821</v>
      </c>
      <c r="K126" s="3">
        <f>K125-K124</f>
        <v>0.3200000000069849</v>
      </c>
      <c r="M126" s="3">
        <f>M125-M124</f>
        <v>-0.07000000000698492</v>
      </c>
    </row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="3" customFormat="1" ht="13.5" customHeight="1"/>
    <row r="137" spans="1:13" s="3" customFormat="1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3" customFormat="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</sheetData>
  <sheetProtection/>
  <mergeCells count="5">
    <mergeCell ref="C4:M4"/>
    <mergeCell ref="C5:M5"/>
    <mergeCell ref="C6:M6"/>
    <mergeCell ref="C3:M3"/>
    <mergeCell ref="A3:A6"/>
  </mergeCells>
  <conditionalFormatting sqref="A12:M124">
    <cfRule type="expression" priority="3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3" manualBreakCount="3">
    <brk id="45" max="12" man="1"/>
    <brk id="81" max="12" man="1"/>
    <brk id="116" max="12" man="1"/>
  </rowBreaks>
  <ignoredErrors>
    <ignoredError sqref="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2018-08-14T14:27:51Z</cp:lastPrinted>
  <dcterms:created xsi:type="dcterms:W3CDTF">2018-07-26T18:55:02Z</dcterms:created>
  <dcterms:modified xsi:type="dcterms:W3CDTF">2018-11-14T14:44:39Z</dcterms:modified>
  <cp:category/>
  <cp:version/>
  <cp:contentType/>
  <cp:contentStatus/>
</cp:coreProperties>
</file>