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br'!$A$329</definedName>
    <definedName name="DASH">'c2a br'!#REF!</definedName>
    <definedName name="H_1">'c2a br'!$A$3:$O$11</definedName>
    <definedName name="INSTIT_SUPP">'c2a br'!$A$446</definedName>
    <definedName name="OPER_AND_MAINT">'c2a br'!#REF!</definedName>
    <definedName name="P_1">'c2a br'!$A$12:$O$551</definedName>
    <definedName name="_xlnm.Print_Area" localSheetId="0">'c2a br'!$A$1:$O$550</definedName>
    <definedName name="_xlnm.Print_Titles" localSheetId="0">'c2a br'!$1:$11</definedName>
    <definedName name="Print_Titles_MI" localSheetId="0">'c2a br'!$3:$11</definedName>
    <definedName name="PUBLIC_SERVICE">'c2a br'!$A$266</definedName>
    <definedName name="RESEARCH">'c2a br'!$A$168</definedName>
    <definedName name="STUDENT_SERV">'c2a br'!$A$405</definedName>
  </definedNames>
  <calcPr fullCalcOnLoad="1"/>
</workbook>
</file>

<file path=xl/sharedStrings.xml><?xml version="1.0" encoding="utf-8"?>
<sst xmlns="http://schemas.openxmlformats.org/spreadsheetml/2006/main" count="1172" uniqueCount="347">
  <si>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</si>
  <si>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</si>
  <si>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</si>
  <si>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</si>
  <si>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</si>
  <si>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</si>
  <si>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</si>
  <si>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</si>
  <si>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</si>
  <si>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</si>
  <si>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</si>
  <si>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</si>
  <si>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</si>
  <si>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</si>
  <si>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</si>
  <si>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</si>
  <si>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</si>
  <si>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Entomology</t>
  </si>
  <si>
    <t xml:space="preserve">    Experimental statistics </t>
  </si>
  <si>
    <t xml:space="preserve">    Forestry camp </t>
  </si>
  <si>
    <t xml:space="preserve">    Interdisciplinary </t>
  </si>
  <si>
    <t xml:space="preserve">    Plant pathology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</si>
  <si>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</si>
  <si>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</si>
  <si>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</si>
  <si>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</si>
  <si>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</si>
  <si>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</si>
  <si>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</si>
  <si>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</si>
  <si>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</si>
  <si>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</si>
  <si>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</si>
  <si>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</si>
  <si>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</si>
  <si>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</si>
  <si>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</si>
  <si>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</si>
  <si>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</si>
  <si>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</si>
  <si>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</si>
  <si>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</si>
  <si>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</si>
  <si>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</si>
  <si>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</si>
  <si>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Management</t>
  </si>
  <si>
    <t xml:space="preserve">    Marketing </t>
  </si>
  <si>
    <t xml:space="preserve">    Public administration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</si>
  <si>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</si>
  <si>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</si>
  <si>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</si>
  <si>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</si>
  <si>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Chemical</t>
  </si>
  <si>
    <t xml:space="preserve">    Civil and environmental</t>
  </si>
  <si>
    <t xml:space="preserve">    Petroleum </t>
  </si>
  <si>
    <t xml:space="preserve">   Graduate school</t>
  </si>
  <si>
    <t xml:space="preserve">   Honors college </t>
  </si>
  <si>
    <t xml:space="preserve">   Mass communication </t>
  </si>
  <si>
    <t xml:space="preserve">    Bands</t>
  </si>
  <si>
    <t xml:space="preserve">   Summer session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</si>
  <si>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</si>
  <si>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</si>
  <si>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</si>
  <si>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</si>
  <si>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</si>
  <si>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</si>
  <si>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</si>
  <si>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</si>
  <si>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</si>
  <si>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</si>
  <si>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</si>
  <si>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</si>
  <si>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</si>
  <si>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</si>
  <si>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</si>
  <si>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</si>
  <si>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</si>
  <si>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</si>
  <si>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</si>
  <si>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</si>
  <si>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</si>
  <si>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</si>
  <si>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</si>
  <si>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</si>
  <si>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</si>
  <si>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</si>
  <si>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</si>
  <si>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</si>
  <si>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</si>
  <si>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</si>
  <si>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</si>
  <si>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</si>
  <si>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</si>
  <si>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Program assessment</t>
  </si>
  <si>
    <t xml:space="preserve">   Radiation safety</t>
  </si>
  <si>
    <t xml:space="preserve">    Agriculture </t>
  </si>
  <si>
    <t xml:space="preserve">    Education</t>
  </si>
  <si>
    <t xml:space="preserve">    Engineering </t>
  </si>
  <si>
    <t xml:space="preserve">    Honors college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</si>
  <si>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</si>
  <si>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</si>
  <si>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</si>
  <si>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</si>
  <si>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</si>
  <si>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 Career planning and placement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</si>
  <si>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</si>
  <si>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</si>
  <si>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</si>
  <si>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</si>
  <si>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</si>
  <si>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</si>
  <si>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</si>
  <si>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</si>
  <si>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</si>
  <si>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</si>
  <si>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</si>
  <si>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</si>
  <si>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</si>
  <si>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</si>
  <si>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</si>
  <si>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</si>
  <si>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</si>
  <si>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</si>
  <si>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</si>
  <si>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</si>
  <si>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Casualty insurance </t>
  </si>
  <si>
    <t xml:space="preserve">   Commencements</t>
  </si>
  <si>
    <t xml:space="preserve">      Total logistical services</t>
  </si>
  <si>
    <t xml:space="preserve">   Administration </t>
  </si>
  <si>
    <t xml:space="preserve">   Boiler room</t>
  </si>
  <si>
    <t xml:space="preserve">   Building operations</t>
  </si>
  <si>
    <t xml:space="preserve">   Campus police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</si>
  <si>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</si>
  <si>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</si>
  <si>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</si>
  <si>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</si>
  <si>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</si>
  <si>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</si>
  <si>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</si>
  <si>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</si>
  <si>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</si>
  <si>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</si>
  <si>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</si>
  <si>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</si>
  <si>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</si>
  <si>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</si>
  <si>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</si>
  <si>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</si>
  <si>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</si>
  <si>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</si>
  <si>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</si>
  <si>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</si>
  <si>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</si>
  <si>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</si>
  <si>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</si>
  <si>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</si>
  <si>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</si>
  <si>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</si>
  <si>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</si>
  <si>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continuing education</t>
  </si>
  <si>
    <t xml:space="preserve">      Total agriculture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</si>
  <si>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</si>
  <si>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</si>
  <si>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</si>
  <si>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</si>
  <si>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</si>
  <si>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</si>
  <si>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</si>
  <si>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</si>
  <si>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</si>
  <si>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</si>
  <si>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</si>
  <si>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</si>
  <si>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</si>
  <si>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</si>
  <si>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</si>
  <si>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</si>
  <si>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</si>
  <si>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</si>
  <si>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</si>
  <si>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</si>
  <si>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</si>
  <si>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</si>
  <si>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</si>
  <si>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</si>
  <si>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</si>
  <si>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</si>
  <si>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</si>
  <si>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</si>
  <si>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</si>
  <si>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</si>
  <si>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Center for advanced microstructures and devices (CAMD)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</si>
  <si>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</si>
  <si>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</si>
  <si>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</si>
  <si>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</si>
  <si>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</si>
  <si>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</si>
  <si>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</si>
  <si>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</si>
  <si>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</si>
  <si>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</si>
  <si>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</si>
  <si>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</si>
  <si>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Coast and environment-</t>
  </si>
  <si>
    <t xml:space="preserve">   Continuing education-</t>
  </si>
  <si>
    <t xml:space="preserve">   Engineering-</t>
  </si>
  <si>
    <t xml:space="preserve">   Music and dramatic arts-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</si>
  <si>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</si>
  <si>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</si>
  <si>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</si>
  <si>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</si>
  <si>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</si>
  <si>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</si>
  <si>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</si>
  <si>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</si>
  <si>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</si>
  <si>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</si>
  <si>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</si>
  <si>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</si>
  <si>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</si>
  <si>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</si>
  <si>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Electricity, gas, water, and sewer</t>
  </si>
  <si>
    <t xml:space="preserve">    Electricity, gas, water, and sewer 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</si>
  <si>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</si>
  <si>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</si>
  <si>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</si>
  <si>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International cultural center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</si>
  <si>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</si>
  <si>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</si>
  <si>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</si>
  <si>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</si>
  <si>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 Human resource education and workforce development</t>
  </si>
  <si>
    <t xml:space="preserve">    English</t>
  </si>
  <si>
    <t xml:space="preserve">    Theatre</t>
  </si>
  <si>
    <t xml:space="preserve">     Subtotal libraries</t>
  </si>
  <si>
    <t xml:space="preserve">   Executive Vice Chancellor and Provost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</si>
  <si>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</si>
  <si>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</si>
  <si>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</si>
  <si>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</si>
  <si>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</si>
  <si>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   Less allocation to Veterinary medicine </t>
  </si>
  <si>
    <t xml:space="preserve">    Non-credit programs</t>
  </si>
  <si>
    <t xml:space="preserve">    Music</t>
  </si>
  <si>
    <t xml:space="preserve">    Louisiana transportation research center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</si>
  <si>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</si>
  <si>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</si>
  <si>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</si>
  <si>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</si>
  <si>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</si>
  <si>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</si>
  <si>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Office of research</t>
  </si>
  <si>
    <t xml:space="preserve">          Total educational and general expenditures</t>
  </si>
  <si>
    <t xml:space="preserve">      Total academic administration and </t>
  </si>
  <si>
    <t xml:space="preserve">     Coastal ecology institute </t>
  </si>
  <si>
    <t xml:space="preserve">     Coastal studies institute </t>
  </si>
  <si>
    <t xml:space="preserve">    Graduate school</t>
  </si>
  <si>
    <t>Current Unrestricted Fund Expenditures</t>
  </si>
  <si>
    <t>ANALYSIS C-2A</t>
  </si>
  <si>
    <t xml:space="preserve">     Environmental sciences</t>
  </si>
  <si>
    <t xml:space="preserve">    Environmental sciences</t>
  </si>
  <si>
    <t xml:space="preserve">   Communication across the curriculum</t>
  </si>
  <si>
    <t xml:space="preserve">    Pre-college programs</t>
  </si>
  <si>
    <t xml:space="preserve">    Personal enrichment</t>
  </si>
  <si>
    <t xml:space="preserve">    Special programs</t>
  </si>
  <si>
    <t xml:space="preserve">  Continuing education</t>
  </si>
  <si>
    <t xml:space="preserve">  Office of assessment and evaluation </t>
  </si>
  <si>
    <t xml:space="preserve">   Campus life</t>
  </si>
  <si>
    <t xml:space="preserve">   Homecoming committee</t>
  </si>
  <si>
    <t xml:space="preserve">   Business-</t>
  </si>
  <si>
    <t xml:space="preserve">      Total business </t>
  </si>
  <si>
    <t xml:space="preserve">    Museum of natural science</t>
  </si>
  <si>
    <t xml:space="preserve">     Interdisciplinary </t>
  </si>
  <si>
    <t xml:space="preserve">     Oceanography and coastal sciences </t>
  </si>
  <si>
    <t xml:space="preserve">     Special programs</t>
  </si>
  <si>
    <t xml:space="preserve">     Wetlands biogeochemistry institute</t>
  </si>
  <si>
    <t xml:space="preserve">       Total coast and environment</t>
  </si>
  <si>
    <t xml:space="preserve">   Life course and aging center</t>
  </si>
  <si>
    <t xml:space="preserve">   Center for community engagement, learning, and leadership </t>
  </si>
  <si>
    <t xml:space="preserve">   Center for academic success</t>
  </si>
  <si>
    <t xml:space="preserve">   Faculty fellows program</t>
  </si>
  <si>
    <t xml:space="preserve">   Miscellaneous expenses</t>
  </si>
  <si>
    <t xml:space="preserve">    Research and service division</t>
  </si>
  <si>
    <t xml:space="preserve">  Undergraduate admissions and student aid</t>
  </si>
  <si>
    <t xml:space="preserve">  Veterinary medicine allocation from LSU</t>
  </si>
  <si>
    <t xml:space="preserve">     Allocation from System</t>
  </si>
  <si>
    <t xml:space="preserve">      Total art and design </t>
  </si>
  <si>
    <t xml:space="preserve">   Humanities and social sciences-</t>
  </si>
  <si>
    <t xml:space="preserve">      Total humanities and social sciences</t>
  </si>
  <si>
    <t xml:space="preserve">   Intersession</t>
  </si>
  <si>
    <t xml:space="preserve">   Science-</t>
  </si>
  <si>
    <t xml:space="preserve">      Total science </t>
  </si>
  <si>
    <t xml:space="preserve">   Strategic initiatives</t>
  </si>
  <si>
    <t xml:space="preserve">       Total art and design</t>
  </si>
  <si>
    <t xml:space="preserve">    Economics</t>
  </si>
  <si>
    <t xml:space="preserve">      Total science</t>
  </si>
  <si>
    <t xml:space="preserve">   Equity, diversity, and community outreach</t>
  </si>
  <si>
    <t xml:space="preserve">    Humanities and social sciences</t>
  </si>
  <si>
    <t xml:space="preserve">    Science</t>
  </si>
  <si>
    <t xml:space="preserve">  Records and registration</t>
  </si>
  <si>
    <t xml:space="preserve">   Vice Chancellor for student life</t>
  </si>
  <si>
    <t xml:space="preserve">    Business </t>
  </si>
  <si>
    <t xml:space="preserve">    Stephenson entrepreneurial institute</t>
  </si>
  <si>
    <t xml:space="preserve">    Kinesiology</t>
  </si>
  <si>
    <t xml:space="preserve">   LSU Press</t>
  </si>
  <si>
    <t xml:space="preserve">  Enrollment services</t>
  </si>
  <si>
    <t xml:space="preserve">   Accreditation study </t>
  </si>
  <si>
    <t xml:space="preserve">       Less allocation to University Departments</t>
  </si>
  <si>
    <t xml:space="preserve">   Environmental health and safety</t>
  </si>
  <si>
    <t xml:space="preserve">   Risk management</t>
  </si>
  <si>
    <t xml:space="preserve">      Total renewals and replacements</t>
  </si>
  <si>
    <t xml:space="preserve">   Other</t>
  </si>
  <si>
    <t xml:space="preserve">   Stephenson national center for security research and training -</t>
  </si>
  <si>
    <t xml:space="preserve">    Stephenson national center for security research and training </t>
  </si>
  <si>
    <t xml:space="preserve">   Equity, diversity, and community outreach </t>
  </si>
  <si>
    <t xml:space="preserve">   Louisiana sea grant</t>
  </si>
  <si>
    <t xml:space="preserve">    Biological and agricultural</t>
  </si>
  <si>
    <t xml:space="preserve">    Construction management</t>
  </si>
  <si>
    <t xml:space="preserve">    Electrical and computer science</t>
  </si>
  <si>
    <t xml:space="preserve">    Mechanical and industrial</t>
  </si>
  <si>
    <t xml:space="preserve">   Human sciences and education- </t>
  </si>
  <si>
    <t xml:space="preserve">    Library and information science</t>
  </si>
  <si>
    <t xml:space="preserve">      Total human sciences and education</t>
  </si>
  <si>
    <t xml:space="preserve">   LSU online</t>
  </si>
  <si>
    <t xml:space="preserve">      Total Stephenson national center for security research and training</t>
  </si>
  <si>
    <t xml:space="preserve">     Coastal fisheries institute</t>
  </si>
  <si>
    <t xml:space="preserve">    Engineering services</t>
  </si>
  <si>
    <t xml:space="preserve">   Human sciences and education-</t>
  </si>
  <si>
    <t xml:space="preserve">      Total art and design</t>
  </si>
  <si>
    <t xml:space="preserve">   LSU press </t>
  </si>
  <si>
    <t xml:space="preserve">    Human sciences and education</t>
  </si>
  <si>
    <t xml:space="preserve">   Planning design and construction</t>
  </si>
  <si>
    <t xml:space="preserve">   Student government </t>
  </si>
  <si>
    <t xml:space="preserve">   Music and dramatic arts</t>
  </si>
  <si>
    <t xml:space="preserve">    Coastal studies</t>
  </si>
  <si>
    <t xml:space="preserve">   Shared instrument facility</t>
  </si>
  <si>
    <t>For the year ended June 30, 2015</t>
  </si>
  <si>
    <t xml:space="preserve">   Academic affairs</t>
  </si>
  <si>
    <t xml:space="preserve">    Agricultural and extension education and evaluation</t>
  </si>
  <si>
    <t xml:space="preserve">    Nutrition and food science</t>
  </si>
  <si>
    <t xml:space="preserve">    Textiles, apparel design and merchandising</t>
  </si>
  <si>
    <t xml:space="preserve">    Digital media arts and engineering</t>
  </si>
  <si>
    <t xml:space="preserve">    Plant pathology</t>
  </si>
  <si>
    <t xml:space="preserve">    Marketing</t>
  </si>
  <si>
    <t xml:space="preserve">    Turbine innovation and energy research center</t>
  </si>
  <si>
    <t xml:space="preserve">  Humanities and social sciences student recruitment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</si>
</sst>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42" fontId="7" fillId="0" borderId="10" xfId="44" applyNumberFormat="1" applyFont="1" applyFill="1" applyBorder="1" applyAlignment="1" applyProtection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right"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horizontal="right"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>
      <alignment vertical="center"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horizontal="left" vertical="center"/>
      <protection/>
    </xf>
    <xf numFmtId="167" fontId="7" fillId="0" borderId="14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horizontal="right" vertical="center"/>
      <protection/>
    </xf>
    <xf numFmtId="41" fontId="7" fillId="0" borderId="12" xfId="42" applyNumberFormat="1" applyFont="1" applyFill="1" applyBorder="1" applyAlignment="1" applyProtection="1">
      <alignment vertical="center"/>
      <protection/>
    </xf>
    <xf numFmtId="37" fontId="0" fillId="0" borderId="0" xfId="56" applyBorder="1">
      <alignment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7" fillId="0" borderId="11" xfId="42" applyNumberFormat="1" applyFont="1" applyFill="1" applyBorder="1" applyAlignment="1" applyProtection="1">
      <alignment horizontal="right"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0" xfId="44" applyNumberFormat="1" applyFont="1" applyFill="1" applyBorder="1" applyAlignment="1" applyProtection="1">
      <alignment vertical="center"/>
      <protection/>
    </xf>
    <xf numFmtId="37" fontId="42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  <xf numFmtId="165" fontId="7" fillId="34" borderId="0" xfId="42" applyNumberFormat="1" applyFont="1" applyFill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1428750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428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574"/>
  <sheetViews>
    <sheetView showGridLines="0" tabSelected="1" defaultGridColor="0" zoomScale="110" zoomScaleNormal="110" zoomScaleSheetLayoutView="75" colorId="22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58.281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43" customWidth="1"/>
    <col min="7" max="7" width="14.57421875" style="2" customWidth="1"/>
    <col min="8" max="8" width="1.57421875" style="43" customWidth="1"/>
    <col min="9" max="9" width="14.57421875" style="2" customWidth="1"/>
    <col min="10" max="10" width="1.57421875" style="43" customWidth="1"/>
    <col min="11" max="11" width="14.57421875" style="2" customWidth="1"/>
    <col min="12" max="12" width="1.57421875" style="43" customWidth="1"/>
    <col min="13" max="13" width="14.57421875" style="2" customWidth="1"/>
    <col min="14" max="14" width="1.57421875" style="43" customWidth="1"/>
    <col min="15" max="15" width="14.57421875" style="2" customWidth="1"/>
    <col min="16" max="29" width="7.57421875" style="2" customWidth="1"/>
    <col min="30" max="30" width="10.421875" style="2" bestFit="1" customWidth="1"/>
    <col min="31" max="16384" width="9.00390625" style="2" customWidth="1"/>
  </cols>
  <sheetData>
    <row r="1" spans="2:255" ht="13.5" customHeight="1">
      <c r="B1" s="9"/>
      <c r="C1" s="9"/>
      <c r="D1" s="9"/>
      <c r="E1" s="9"/>
      <c r="F1" s="41"/>
      <c r="G1" s="9"/>
      <c r="H1" s="41"/>
      <c r="I1" s="9"/>
      <c r="J1" s="41"/>
      <c r="K1" s="9"/>
      <c r="L1" s="41"/>
      <c r="M1" s="9"/>
      <c r="N1" s="41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3" customFormat="1" ht="13.5" customHeight="1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3" customFormat="1" ht="15" customHeight="1">
      <c r="A3" s="48"/>
      <c r="B3" s="11"/>
      <c r="C3" s="47" t="s">
        <v>259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3" customFormat="1" ht="8.25" customHeight="1">
      <c r="A4" s="48"/>
      <c r="B4" s="11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3" customFormat="1" ht="16.5">
      <c r="A5" s="48"/>
      <c r="B5" s="12"/>
      <c r="C5" s="47" t="s">
        <v>258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3" customFormat="1" ht="16.5">
      <c r="A6" s="48"/>
      <c r="B6" s="11"/>
      <c r="C6" s="47" t="s">
        <v>337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4" customFormat="1" ht="10.5" customHeight="1">
      <c r="A7" s="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12" customHeight="1">
      <c r="A8" s="17"/>
      <c r="B8" s="17"/>
      <c r="C8" s="17"/>
      <c r="D8" s="17"/>
      <c r="E8" s="17"/>
      <c r="F8" s="42"/>
      <c r="G8" s="17"/>
      <c r="H8" s="42"/>
      <c r="I8" s="17"/>
      <c r="J8" s="42"/>
      <c r="K8" s="17"/>
      <c r="L8" s="42"/>
      <c r="M8" s="17"/>
      <c r="N8" s="4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>
      <c r="A9" s="18"/>
      <c r="B9" s="18"/>
      <c r="C9" s="19"/>
      <c r="D9" s="19"/>
      <c r="E9" s="19"/>
      <c r="F9" s="37"/>
      <c r="G9" s="19"/>
      <c r="H9" s="37"/>
      <c r="I9" s="35" t="s">
        <v>0</v>
      </c>
      <c r="J9" s="37"/>
      <c r="K9" s="19"/>
      <c r="L9" s="37"/>
      <c r="M9" s="35" t="s">
        <v>1</v>
      </c>
      <c r="N9" s="37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" customHeight="1">
      <c r="A10" s="1"/>
      <c r="B10" s="1"/>
      <c r="C10" s="36" t="s">
        <v>2</v>
      </c>
      <c r="D10" s="37"/>
      <c r="E10" s="36" t="s">
        <v>3</v>
      </c>
      <c r="F10" s="37"/>
      <c r="G10" s="36" t="s">
        <v>4</v>
      </c>
      <c r="H10" s="37"/>
      <c r="I10" s="36" t="s">
        <v>5</v>
      </c>
      <c r="J10" s="37"/>
      <c r="K10" s="36" t="s">
        <v>6</v>
      </c>
      <c r="L10" s="37"/>
      <c r="M10" s="36" t="s">
        <v>7</v>
      </c>
      <c r="N10" s="37"/>
      <c r="O10" s="36" t="s">
        <v>8</v>
      </c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" customHeight="1">
      <c r="A11" s="19"/>
      <c r="B11" s="19"/>
      <c r="C11" s="19"/>
      <c r="D11" s="19"/>
      <c r="E11" s="19"/>
      <c r="F11" s="37"/>
      <c r="G11" s="19"/>
      <c r="H11" s="37"/>
      <c r="I11" s="19"/>
      <c r="J11" s="37"/>
      <c r="K11" s="19"/>
      <c r="L11" s="37"/>
      <c r="M11" s="19"/>
      <c r="N11" s="37"/>
      <c r="O11" s="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7" customFormat="1" ht="13.5" customHeight="1">
      <c r="A12" s="20" t="s">
        <v>196</v>
      </c>
      <c r="B12" s="20"/>
      <c r="C12" s="20"/>
      <c r="D12" s="20"/>
      <c r="E12" s="20"/>
      <c r="F12" s="29"/>
      <c r="G12" s="20"/>
      <c r="H12" s="29"/>
      <c r="I12" s="20"/>
      <c r="J12" s="29"/>
      <c r="K12" s="20"/>
      <c r="L12" s="29"/>
      <c r="M12" s="20"/>
      <c r="N12" s="29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7" customFormat="1" ht="13.5" customHeight="1">
      <c r="A13" s="20"/>
      <c r="B13" s="20"/>
      <c r="C13" s="20"/>
      <c r="D13" s="20"/>
      <c r="E13" s="20"/>
      <c r="F13" s="29"/>
      <c r="G13" s="20"/>
      <c r="H13" s="29"/>
      <c r="I13" s="20"/>
      <c r="J13" s="29"/>
      <c r="K13" s="20"/>
      <c r="L13" s="29"/>
      <c r="M13" s="20"/>
      <c r="N13" s="29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7" customFormat="1" ht="13.5" customHeight="1">
      <c r="A14" s="20" t="s">
        <v>9</v>
      </c>
      <c r="B14" s="20"/>
      <c r="C14" s="20"/>
      <c r="D14" s="20"/>
      <c r="E14" s="20"/>
      <c r="F14" s="29"/>
      <c r="G14" s="20"/>
      <c r="H14" s="29"/>
      <c r="I14" s="20"/>
      <c r="J14" s="29"/>
      <c r="K14" s="20"/>
      <c r="L14" s="29"/>
      <c r="M14" s="20"/>
      <c r="N14" s="29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7" customFormat="1" ht="13.5" customHeight="1">
      <c r="A15" s="20" t="s">
        <v>338</v>
      </c>
      <c r="B15" s="21" t="s">
        <v>10</v>
      </c>
      <c r="C15" s="22">
        <f>SUM(E15:O15)</f>
        <v>434063</v>
      </c>
      <c r="D15" s="20"/>
      <c r="E15" s="23">
        <v>100745</v>
      </c>
      <c r="F15" s="29"/>
      <c r="G15" s="23">
        <v>1600</v>
      </c>
      <c r="H15" s="29"/>
      <c r="I15" s="23">
        <v>41785</v>
      </c>
      <c r="J15" s="29"/>
      <c r="K15" s="23">
        <v>4672</v>
      </c>
      <c r="L15" s="29"/>
      <c r="M15" s="23">
        <v>277112</v>
      </c>
      <c r="N15" s="29"/>
      <c r="O15" s="23">
        <v>8149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7" customFormat="1" ht="13.5" customHeight="1">
      <c r="A16" s="20"/>
      <c r="B16" s="20"/>
      <c r="C16" s="20"/>
      <c r="D16" s="20"/>
      <c r="E16" s="20"/>
      <c r="F16" s="29"/>
      <c r="G16" s="20"/>
      <c r="H16" s="29"/>
      <c r="I16" s="20"/>
      <c r="J16" s="29"/>
      <c r="K16" s="20"/>
      <c r="L16" s="29"/>
      <c r="M16" s="20"/>
      <c r="N16" s="29"/>
      <c r="O16" s="2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7" customFormat="1" ht="13.5" customHeight="1">
      <c r="A17" s="20" t="s">
        <v>13</v>
      </c>
      <c r="B17" s="21" t="s">
        <v>10</v>
      </c>
      <c r="C17" s="46">
        <f>SUM(E17:O17)</f>
        <v>2234583</v>
      </c>
      <c r="D17" s="20"/>
      <c r="E17" s="46">
        <v>354186</v>
      </c>
      <c r="F17" s="29"/>
      <c r="G17" s="46">
        <v>26461</v>
      </c>
      <c r="H17" s="29"/>
      <c r="I17" s="46">
        <v>145363</v>
      </c>
      <c r="J17" s="29"/>
      <c r="K17" s="46">
        <v>134648</v>
      </c>
      <c r="L17" s="29"/>
      <c r="M17" s="46">
        <v>1573925</v>
      </c>
      <c r="N17" s="29"/>
      <c r="O17" s="46"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7" customFormat="1" ht="13.5" customHeight="1">
      <c r="A18" s="20"/>
      <c r="B18" s="21" t="s">
        <v>10</v>
      </c>
      <c r="C18" s="20"/>
      <c r="D18" s="20"/>
      <c r="E18" s="20"/>
      <c r="F18" s="29"/>
      <c r="G18" s="20"/>
      <c r="H18" s="29"/>
      <c r="I18" s="20"/>
      <c r="J18" s="29"/>
      <c r="K18" s="20"/>
      <c r="L18" s="29"/>
      <c r="M18" s="20"/>
      <c r="N18" s="29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7" customFormat="1" ht="13.5" customHeight="1">
      <c r="A19" s="20" t="s">
        <v>202</v>
      </c>
      <c r="B19" s="21" t="s">
        <v>10</v>
      </c>
      <c r="C19" s="20"/>
      <c r="D19" s="20"/>
      <c r="E19" s="20"/>
      <c r="F19" s="29"/>
      <c r="G19" s="20"/>
      <c r="H19" s="29"/>
      <c r="I19" s="20"/>
      <c r="J19" s="29"/>
      <c r="K19" s="20"/>
      <c r="L19" s="29"/>
      <c r="M19" s="20"/>
      <c r="N19" s="29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7" customFormat="1" ht="13.5" customHeight="1">
      <c r="A20" s="20" t="s">
        <v>14</v>
      </c>
      <c r="B20" s="21"/>
      <c r="C20" s="20">
        <f aca="true" t="shared" si="0" ref="C20:C32">SUM(E20:O20)</f>
        <v>748090</v>
      </c>
      <c r="D20" s="20"/>
      <c r="E20" s="20">
        <v>503588</v>
      </c>
      <c r="F20" s="29"/>
      <c r="G20" s="20">
        <v>11365</v>
      </c>
      <c r="H20" s="29"/>
      <c r="I20" s="20">
        <v>206371</v>
      </c>
      <c r="J20" s="29"/>
      <c r="K20" s="20">
        <v>3346</v>
      </c>
      <c r="L20" s="29"/>
      <c r="M20" s="20">
        <v>23420</v>
      </c>
      <c r="N20" s="29"/>
      <c r="O20" s="20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7" customFormat="1" ht="13.5" customHeight="1">
      <c r="A21" s="49" t="s">
        <v>339</v>
      </c>
      <c r="B21" s="21"/>
      <c r="C21" s="20">
        <f t="shared" si="0"/>
        <v>403511</v>
      </c>
      <c r="D21" s="20"/>
      <c r="E21" s="20">
        <v>268772</v>
      </c>
      <c r="F21" s="29"/>
      <c r="G21" s="20">
        <v>0</v>
      </c>
      <c r="H21" s="29"/>
      <c r="I21" s="20">
        <v>99169</v>
      </c>
      <c r="J21" s="29"/>
      <c r="K21" s="20">
        <v>18062</v>
      </c>
      <c r="L21" s="29"/>
      <c r="M21" s="20">
        <v>15877</v>
      </c>
      <c r="N21" s="29"/>
      <c r="O21" s="20">
        <v>1631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7" customFormat="1" ht="13.5" customHeight="1">
      <c r="A22" s="20" t="s">
        <v>15</v>
      </c>
      <c r="B22" s="21" t="s">
        <v>10</v>
      </c>
      <c r="C22" s="20">
        <f t="shared" si="0"/>
        <v>984211</v>
      </c>
      <c r="D22" s="20"/>
      <c r="E22" s="20">
        <v>646604</v>
      </c>
      <c r="F22" s="29"/>
      <c r="G22" s="20">
        <v>29653</v>
      </c>
      <c r="H22" s="29"/>
      <c r="I22" s="20">
        <v>238073</v>
      </c>
      <c r="J22" s="29"/>
      <c r="K22" s="20">
        <v>-2154</v>
      </c>
      <c r="L22" s="29"/>
      <c r="M22" s="20">
        <v>72035</v>
      </c>
      <c r="N22" s="29"/>
      <c r="O22" s="20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7" customFormat="1" ht="13.5" customHeight="1">
      <c r="A23" s="20" t="s">
        <v>16</v>
      </c>
      <c r="B23" s="21" t="s">
        <v>10</v>
      </c>
      <c r="C23" s="20">
        <f t="shared" si="0"/>
        <v>1085466</v>
      </c>
      <c r="D23" s="20"/>
      <c r="E23" s="20">
        <v>686406</v>
      </c>
      <c r="F23" s="29"/>
      <c r="G23" s="20">
        <v>87548</v>
      </c>
      <c r="H23" s="29"/>
      <c r="I23" s="20">
        <v>267997</v>
      </c>
      <c r="J23" s="29"/>
      <c r="K23" s="20">
        <v>0</v>
      </c>
      <c r="L23" s="29"/>
      <c r="M23" s="20">
        <v>43515</v>
      </c>
      <c r="N23" s="29"/>
      <c r="O23" s="20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7" customFormat="1" ht="13.5" customHeight="1">
      <c r="A24" s="20" t="s">
        <v>17</v>
      </c>
      <c r="B24" s="21" t="s">
        <v>10</v>
      </c>
      <c r="C24" s="20">
        <f t="shared" si="0"/>
        <v>394540</v>
      </c>
      <c r="D24" s="20"/>
      <c r="E24" s="20">
        <v>238048</v>
      </c>
      <c r="F24" s="29"/>
      <c r="G24" s="20">
        <v>20476</v>
      </c>
      <c r="H24" s="29"/>
      <c r="I24" s="20">
        <v>97113</v>
      </c>
      <c r="J24" s="29"/>
      <c r="K24" s="20">
        <v>1931</v>
      </c>
      <c r="L24" s="29"/>
      <c r="M24" s="20">
        <v>36972</v>
      </c>
      <c r="N24" s="29"/>
      <c r="O24" s="20"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7" customFormat="1" ht="13.5" customHeight="1">
      <c r="A25" s="20" t="s">
        <v>18</v>
      </c>
      <c r="B25" s="21" t="s">
        <v>10</v>
      </c>
      <c r="C25" s="20">
        <f t="shared" si="0"/>
        <v>1621422</v>
      </c>
      <c r="D25" s="20"/>
      <c r="E25" s="20">
        <v>1042013</v>
      </c>
      <c r="F25" s="29"/>
      <c r="G25" s="20">
        <v>84805</v>
      </c>
      <c r="H25" s="29"/>
      <c r="I25" s="20">
        <v>431994</v>
      </c>
      <c r="J25" s="29"/>
      <c r="K25" s="20">
        <v>5572</v>
      </c>
      <c r="L25" s="29"/>
      <c r="M25" s="20">
        <v>39507</v>
      </c>
      <c r="N25" s="29"/>
      <c r="O25" s="20">
        <v>17531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13.5" customHeight="1">
      <c r="A26" s="20" t="s">
        <v>19</v>
      </c>
      <c r="B26" s="21" t="s">
        <v>10</v>
      </c>
      <c r="C26" s="20">
        <f t="shared" si="0"/>
        <v>6458</v>
      </c>
      <c r="D26" s="20"/>
      <c r="E26" s="20">
        <v>0</v>
      </c>
      <c r="F26" s="29"/>
      <c r="G26" s="20">
        <v>0</v>
      </c>
      <c r="H26" s="29"/>
      <c r="I26" s="20">
        <v>0</v>
      </c>
      <c r="J26" s="29"/>
      <c r="K26" s="20">
        <v>0</v>
      </c>
      <c r="L26" s="29"/>
      <c r="M26" s="20">
        <v>6458</v>
      </c>
      <c r="N26" s="29"/>
      <c r="O26" s="20"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7" customFormat="1" ht="13.5" customHeight="1">
      <c r="A27" s="20" t="s">
        <v>20</v>
      </c>
      <c r="B27" s="21" t="s">
        <v>10</v>
      </c>
      <c r="C27" s="20">
        <f t="shared" si="0"/>
        <v>43728</v>
      </c>
      <c r="D27" s="20"/>
      <c r="E27" s="20">
        <v>23421</v>
      </c>
      <c r="F27" s="29"/>
      <c r="G27" s="20">
        <v>4684</v>
      </c>
      <c r="H27" s="29"/>
      <c r="I27" s="20">
        <v>9330</v>
      </c>
      <c r="J27" s="29"/>
      <c r="K27" s="20">
        <v>0</v>
      </c>
      <c r="L27" s="29"/>
      <c r="M27" s="20">
        <v>6293</v>
      </c>
      <c r="N27" s="29"/>
      <c r="O27" s="20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7" customFormat="1" ht="13.5" customHeight="1">
      <c r="A28" s="20" t="s">
        <v>340</v>
      </c>
      <c r="B28" s="21"/>
      <c r="C28" s="20">
        <f t="shared" si="0"/>
        <v>1025197</v>
      </c>
      <c r="D28" s="20"/>
      <c r="E28" s="20">
        <v>719634</v>
      </c>
      <c r="F28" s="29"/>
      <c r="G28" s="20">
        <v>13216</v>
      </c>
      <c r="H28" s="29"/>
      <c r="I28" s="20">
        <v>249498</v>
      </c>
      <c r="J28" s="29"/>
      <c r="K28" s="20">
        <v>1298</v>
      </c>
      <c r="L28" s="29"/>
      <c r="M28" s="20">
        <v>41551</v>
      </c>
      <c r="N28" s="29"/>
      <c r="O28" s="20"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7" customFormat="1" ht="14.25" customHeight="1">
      <c r="A29" s="20" t="s">
        <v>21</v>
      </c>
      <c r="B29" s="21" t="s">
        <v>10</v>
      </c>
      <c r="C29" s="20">
        <f t="shared" si="0"/>
        <v>451281</v>
      </c>
      <c r="D29" s="20"/>
      <c r="E29" s="20">
        <v>272764</v>
      </c>
      <c r="F29" s="29"/>
      <c r="G29" s="20">
        <v>35059</v>
      </c>
      <c r="H29" s="29"/>
      <c r="I29" s="20">
        <v>99534</v>
      </c>
      <c r="J29" s="29"/>
      <c r="K29" s="20">
        <v>1614</v>
      </c>
      <c r="L29" s="29"/>
      <c r="M29" s="20">
        <v>42310</v>
      </c>
      <c r="N29" s="29"/>
      <c r="O29" s="20"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7" customFormat="1" ht="14.25" customHeight="1">
      <c r="A30" s="20" t="s">
        <v>179</v>
      </c>
      <c r="B30" s="21"/>
      <c r="C30" s="29">
        <f t="shared" si="0"/>
        <v>1346307</v>
      </c>
      <c r="D30" s="29"/>
      <c r="E30" s="29">
        <v>874487</v>
      </c>
      <c r="F30" s="29"/>
      <c r="G30" s="29">
        <v>43722</v>
      </c>
      <c r="H30" s="29"/>
      <c r="I30" s="29">
        <v>330960</v>
      </c>
      <c r="J30" s="29"/>
      <c r="K30" s="29">
        <v>2300</v>
      </c>
      <c r="L30" s="29"/>
      <c r="M30" s="29">
        <v>64838</v>
      </c>
      <c r="N30" s="29"/>
      <c r="O30" s="29">
        <v>30000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s="7" customFormat="1" ht="14.25" customHeight="1">
      <c r="A31" s="20" t="s">
        <v>341</v>
      </c>
      <c r="B31" s="21"/>
      <c r="C31" s="25">
        <f>SUM(E31:O31)</f>
        <v>1202513</v>
      </c>
      <c r="D31" s="20"/>
      <c r="E31" s="25">
        <v>783713</v>
      </c>
      <c r="F31" s="29"/>
      <c r="G31" s="25">
        <v>60416</v>
      </c>
      <c r="H31" s="29"/>
      <c r="I31" s="25">
        <v>320597</v>
      </c>
      <c r="J31" s="29"/>
      <c r="K31" s="25">
        <v>6254</v>
      </c>
      <c r="L31" s="29"/>
      <c r="M31" s="25">
        <v>31533</v>
      </c>
      <c r="N31" s="29"/>
      <c r="O31" s="25"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s="7" customFormat="1" ht="13.5" customHeight="1">
      <c r="A32" s="20" t="s">
        <v>160</v>
      </c>
      <c r="B32" s="21" t="s">
        <v>10</v>
      </c>
      <c r="C32" s="25">
        <f t="shared" si="0"/>
        <v>9312724</v>
      </c>
      <c r="D32" s="20"/>
      <c r="E32" s="25">
        <f>SUM(E20:E31)</f>
        <v>6059450</v>
      </c>
      <c r="F32" s="29"/>
      <c r="G32" s="25">
        <f>SUM(G20:G31)</f>
        <v>390944</v>
      </c>
      <c r="H32" s="29"/>
      <c r="I32" s="25">
        <f>SUM(I20:I31)</f>
        <v>2350636</v>
      </c>
      <c r="J32" s="29"/>
      <c r="K32" s="25">
        <f>SUM(K20:K31)</f>
        <v>38223</v>
      </c>
      <c r="L32" s="29"/>
      <c r="M32" s="25">
        <f>SUM(M20:M31)</f>
        <v>424309</v>
      </c>
      <c r="N32" s="29"/>
      <c r="O32" s="25">
        <f>SUM(O20:O31)</f>
        <v>49162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s="7" customFormat="1" ht="14.25" customHeight="1">
      <c r="A33" s="20"/>
      <c r="B33" s="21" t="s">
        <v>10</v>
      </c>
      <c r="C33" s="20"/>
      <c r="D33" s="20"/>
      <c r="E33" s="20"/>
      <c r="F33" s="29"/>
      <c r="G33" s="20"/>
      <c r="H33" s="29"/>
      <c r="I33" s="20"/>
      <c r="J33" s="29"/>
      <c r="K33" s="20"/>
      <c r="L33" s="29"/>
      <c r="M33" s="20"/>
      <c r="N33" s="29"/>
      <c r="O33" s="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s="7" customFormat="1" ht="13.5" customHeight="1">
      <c r="A34" s="20" t="s">
        <v>203</v>
      </c>
      <c r="B34" s="21" t="s">
        <v>10</v>
      </c>
      <c r="C34" s="20" t="s">
        <v>10</v>
      </c>
      <c r="D34" s="20"/>
      <c r="E34" s="20" t="s">
        <v>10</v>
      </c>
      <c r="F34" s="29" t="s">
        <v>10</v>
      </c>
      <c r="G34" s="20" t="s">
        <v>10</v>
      </c>
      <c r="H34" s="29" t="s">
        <v>10</v>
      </c>
      <c r="I34" s="20" t="s">
        <v>10</v>
      </c>
      <c r="J34" s="29" t="s">
        <v>10</v>
      </c>
      <c r="K34" s="20" t="s">
        <v>10</v>
      </c>
      <c r="L34" s="29" t="s">
        <v>10</v>
      </c>
      <c r="M34" s="20" t="s">
        <v>10</v>
      </c>
      <c r="N34" s="29" t="s">
        <v>10</v>
      </c>
      <c r="O34" s="20" t="s">
        <v>10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7" customFormat="1" ht="14.25" customHeight="1">
      <c r="A35" s="20" t="s">
        <v>49</v>
      </c>
      <c r="B35" s="21" t="s">
        <v>10</v>
      </c>
      <c r="C35" s="20">
        <f aca="true" t="shared" si="1" ref="C35:C40">SUM(E35:O35)</f>
        <v>1869038</v>
      </c>
      <c r="D35" s="20"/>
      <c r="E35" s="20">
        <v>1136125</v>
      </c>
      <c r="F35" s="29"/>
      <c r="G35" s="20">
        <v>90677</v>
      </c>
      <c r="H35" s="29"/>
      <c r="I35" s="20">
        <v>492061</v>
      </c>
      <c r="J35" s="29"/>
      <c r="K35" s="20">
        <v>21442</v>
      </c>
      <c r="L35" s="29"/>
      <c r="M35" s="20">
        <v>127005</v>
      </c>
      <c r="N35" s="29"/>
      <c r="O35" s="20">
        <v>1728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7" customFormat="1" ht="13.5" customHeight="1">
      <c r="A36" s="20" t="s">
        <v>50</v>
      </c>
      <c r="B36" s="21" t="s">
        <v>10</v>
      </c>
      <c r="C36" s="20">
        <f t="shared" si="1"/>
        <v>3922631</v>
      </c>
      <c r="D36" s="20"/>
      <c r="E36" s="20">
        <v>2444133</v>
      </c>
      <c r="F36" s="29"/>
      <c r="G36" s="20">
        <v>140185</v>
      </c>
      <c r="H36" s="29"/>
      <c r="I36" s="20">
        <v>984860</v>
      </c>
      <c r="J36" s="29"/>
      <c r="K36" s="20">
        <v>26765</v>
      </c>
      <c r="L36" s="29"/>
      <c r="M36" s="20">
        <v>291270</v>
      </c>
      <c r="N36" s="29"/>
      <c r="O36" s="20">
        <v>35418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7" customFormat="1" ht="14.25" customHeight="1">
      <c r="A37" s="20" t="s">
        <v>20</v>
      </c>
      <c r="B37" s="21" t="s">
        <v>10</v>
      </c>
      <c r="C37" s="20">
        <f t="shared" si="1"/>
        <v>97578</v>
      </c>
      <c r="D37" s="20"/>
      <c r="E37" s="20">
        <v>2355</v>
      </c>
      <c r="F37" s="29"/>
      <c r="G37" s="20">
        <v>6483</v>
      </c>
      <c r="H37" s="29"/>
      <c r="I37" s="20">
        <v>1002</v>
      </c>
      <c r="J37" s="29"/>
      <c r="K37" s="20">
        <v>14740</v>
      </c>
      <c r="L37" s="29"/>
      <c r="M37" s="20">
        <v>71270</v>
      </c>
      <c r="N37" s="29"/>
      <c r="O37" s="20">
        <v>1728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7" customFormat="1" ht="13.5" customHeight="1">
      <c r="A38" s="20" t="s">
        <v>180</v>
      </c>
      <c r="B38" s="21"/>
      <c r="C38" s="20">
        <f t="shared" si="1"/>
        <v>814984</v>
      </c>
      <c r="D38" s="20"/>
      <c r="E38" s="20">
        <v>514169</v>
      </c>
      <c r="F38" s="29"/>
      <c r="G38" s="20">
        <v>33947</v>
      </c>
      <c r="H38" s="29"/>
      <c r="I38" s="20">
        <v>232798</v>
      </c>
      <c r="J38" s="29"/>
      <c r="K38" s="20">
        <v>11685</v>
      </c>
      <c r="L38" s="29"/>
      <c r="M38" s="20">
        <v>20791</v>
      </c>
      <c r="N38" s="29"/>
      <c r="O38" s="20">
        <v>1594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7" customFormat="1" ht="14.25" customHeight="1">
      <c r="A39" s="20" t="s">
        <v>51</v>
      </c>
      <c r="B39" s="21" t="s">
        <v>10</v>
      </c>
      <c r="C39" s="25">
        <f t="shared" si="1"/>
        <v>1767860</v>
      </c>
      <c r="D39" s="20"/>
      <c r="E39" s="25">
        <v>1144557</v>
      </c>
      <c r="F39" s="29"/>
      <c r="G39" s="25">
        <v>54556</v>
      </c>
      <c r="H39" s="29"/>
      <c r="I39" s="25">
        <v>472712</v>
      </c>
      <c r="J39" s="29"/>
      <c r="K39" s="25">
        <v>9456</v>
      </c>
      <c r="L39" s="29"/>
      <c r="M39" s="25">
        <v>80667</v>
      </c>
      <c r="N39" s="29"/>
      <c r="O39" s="25">
        <v>5912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7" customFormat="1" ht="13.5" customHeight="1">
      <c r="A40" s="20" t="s">
        <v>287</v>
      </c>
      <c r="B40" s="21" t="s">
        <v>10</v>
      </c>
      <c r="C40" s="25">
        <f t="shared" si="1"/>
        <v>8472091</v>
      </c>
      <c r="D40" s="20"/>
      <c r="E40" s="25">
        <f>SUM(E35:E39)</f>
        <v>5241339</v>
      </c>
      <c r="F40" s="29"/>
      <c r="G40" s="25">
        <f>SUM(G35:G39)</f>
        <v>325848</v>
      </c>
      <c r="H40" s="29"/>
      <c r="I40" s="25">
        <f>SUM(I35:I39)</f>
        <v>2183433</v>
      </c>
      <c r="J40" s="29"/>
      <c r="K40" s="25">
        <f>SUM(K35:K39)</f>
        <v>84088</v>
      </c>
      <c r="L40" s="29"/>
      <c r="M40" s="25">
        <f>SUM(M35:M39)</f>
        <v>591003</v>
      </c>
      <c r="N40" s="29"/>
      <c r="O40" s="25">
        <f>SUM(O35:O39)</f>
        <v>46380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7" customFormat="1" ht="14.25" customHeight="1">
      <c r="A41" s="20"/>
      <c r="B41" s="21" t="s">
        <v>10</v>
      </c>
      <c r="C41" s="20"/>
      <c r="D41" s="20"/>
      <c r="E41" s="20"/>
      <c r="F41" s="29"/>
      <c r="G41" s="20"/>
      <c r="H41" s="29"/>
      <c r="I41" s="20"/>
      <c r="J41" s="29"/>
      <c r="K41" s="20"/>
      <c r="L41" s="29"/>
      <c r="M41" s="20"/>
      <c r="N41" s="29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7" customFormat="1" ht="13.5" customHeight="1">
      <c r="A42" s="20" t="s">
        <v>270</v>
      </c>
      <c r="B42" s="21" t="s">
        <v>10</v>
      </c>
      <c r="C42" s="20"/>
      <c r="D42" s="20"/>
      <c r="E42" s="20" t="s">
        <v>10</v>
      </c>
      <c r="F42" s="29" t="s">
        <v>10</v>
      </c>
      <c r="G42" s="20" t="s">
        <v>10</v>
      </c>
      <c r="H42" s="29" t="s">
        <v>10</v>
      </c>
      <c r="I42" s="20" t="s">
        <v>10</v>
      </c>
      <c r="J42" s="29" t="s">
        <v>10</v>
      </c>
      <c r="K42" s="20" t="s">
        <v>10</v>
      </c>
      <c r="L42" s="29" t="s">
        <v>10</v>
      </c>
      <c r="M42" s="20" t="s">
        <v>10</v>
      </c>
      <c r="N42" s="29" t="s">
        <v>10</v>
      </c>
      <c r="O42" s="20" t="s">
        <v>10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7" customFormat="1" ht="14.25" customHeight="1">
      <c r="A43" s="20" t="s">
        <v>42</v>
      </c>
      <c r="B43" s="21" t="s">
        <v>10</v>
      </c>
      <c r="C43" s="20">
        <f aca="true" t="shared" si="2" ref="C43:C55">SUM(E43:O43)</f>
        <v>3335297</v>
      </c>
      <c r="D43" s="20"/>
      <c r="E43" s="20">
        <v>2366957</v>
      </c>
      <c r="F43" s="29"/>
      <c r="G43" s="20">
        <v>13382</v>
      </c>
      <c r="H43" s="29"/>
      <c r="I43" s="20">
        <v>936860</v>
      </c>
      <c r="J43" s="29"/>
      <c r="K43" s="20">
        <v>1269</v>
      </c>
      <c r="L43" s="29"/>
      <c r="M43" s="20">
        <v>16829</v>
      </c>
      <c r="N43" s="29"/>
      <c r="O43" s="20"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7" customFormat="1" ht="13.5" customHeight="1">
      <c r="A44" s="20" t="s">
        <v>43</v>
      </c>
      <c r="B44" s="21" t="s">
        <v>10</v>
      </c>
      <c r="C44" s="20">
        <f t="shared" si="2"/>
        <v>3334902</v>
      </c>
      <c r="D44" s="20"/>
      <c r="E44" s="20">
        <v>2357998</v>
      </c>
      <c r="F44" s="29"/>
      <c r="G44" s="20">
        <v>61852</v>
      </c>
      <c r="H44" s="29"/>
      <c r="I44" s="20">
        <v>875570</v>
      </c>
      <c r="J44" s="29"/>
      <c r="K44" s="20">
        <v>7845</v>
      </c>
      <c r="L44" s="29"/>
      <c r="M44" s="20">
        <v>31637</v>
      </c>
      <c r="N44" s="29"/>
      <c r="O44" s="20"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7" customFormat="1" ht="14.25" customHeight="1">
      <c r="A45" s="20" t="s">
        <v>44</v>
      </c>
      <c r="B45" s="21" t="s">
        <v>10</v>
      </c>
      <c r="C45" s="20">
        <f t="shared" si="2"/>
        <v>4495348</v>
      </c>
      <c r="D45" s="20"/>
      <c r="E45" s="20">
        <v>3174911</v>
      </c>
      <c r="F45" s="29"/>
      <c r="G45" s="20">
        <v>18781</v>
      </c>
      <c r="H45" s="29"/>
      <c r="I45" s="20">
        <v>1266907</v>
      </c>
      <c r="J45" s="29"/>
      <c r="K45" s="20">
        <v>0</v>
      </c>
      <c r="L45" s="29"/>
      <c r="M45" s="20">
        <v>34749</v>
      </c>
      <c r="N45" s="29"/>
      <c r="O45" s="20"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7" customFormat="1" ht="13.5" customHeight="1">
      <c r="A46" s="20" t="s">
        <v>187</v>
      </c>
      <c r="B46" s="21" t="s">
        <v>10</v>
      </c>
      <c r="C46" s="20">
        <f t="shared" si="2"/>
        <v>2539854</v>
      </c>
      <c r="D46" s="20"/>
      <c r="E46" s="20">
        <v>1738720</v>
      </c>
      <c r="F46" s="29"/>
      <c r="G46" s="20">
        <v>21631</v>
      </c>
      <c r="H46" s="29"/>
      <c r="I46" s="20">
        <v>676228</v>
      </c>
      <c r="J46" s="29"/>
      <c r="K46" s="20">
        <v>17080</v>
      </c>
      <c r="L46" s="29"/>
      <c r="M46" s="20">
        <v>86195</v>
      </c>
      <c r="N46" s="29"/>
      <c r="O46" s="20"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7" customFormat="1" ht="13.5" customHeight="1">
      <c r="A47" s="20" t="s">
        <v>20</v>
      </c>
      <c r="B47" s="21" t="s">
        <v>10</v>
      </c>
      <c r="C47" s="20">
        <f t="shared" si="2"/>
        <v>16564</v>
      </c>
      <c r="D47" s="20"/>
      <c r="E47" s="20">
        <v>5000</v>
      </c>
      <c r="F47" s="29"/>
      <c r="G47" s="20">
        <v>6387</v>
      </c>
      <c r="H47" s="29"/>
      <c r="I47" s="20">
        <v>2127</v>
      </c>
      <c r="J47" s="29"/>
      <c r="K47" s="20">
        <v>2205</v>
      </c>
      <c r="L47" s="29"/>
      <c r="M47" s="20">
        <v>845</v>
      </c>
      <c r="N47" s="29"/>
      <c r="O47" s="20"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s="7" customFormat="1" ht="14.25" customHeight="1">
      <c r="A48" s="20" t="s">
        <v>45</v>
      </c>
      <c r="B48" s="21" t="s">
        <v>10</v>
      </c>
      <c r="C48" s="20">
        <f>SUM(E48:O48)</f>
        <v>2985464</v>
      </c>
      <c r="D48" s="20"/>
      <c r="E48" s="20">
        <v>2121929</v>
      </c>
      <c r="F48" s="29"/>
      <c r="G48" s="20">
        <v>4193</v>
      </c>
      <c r="H48" s="29"/>
      <c r="I48" s="20">
        <v>824349</v>
      </c>
      <c r="J48" s="29"/>
      <c r="K48" s="20">
        <v>2076</v>
      </c>
      <c r="L48" s="29"/>
      <c r="M48" s="20">
        <v>32917</v>
      </c>
      <c r="N48" s="29"/>
      <c r="O48" s="20"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7" customFormat="1" ht="13.5" customHeight="1">
      <c r="A49" s="20" t="s">
        <v>46</v>
      </c>
      <c r="B49" s="21" t="s">
        <v>10</v>
      </c>
      <c r="C49" s="20">
        <f t="shared" si="2"/>
        <v>2281539</v>
      </c>
      <c r="D49" s="20"/>
      <c r="E49" s="20">
        <v>1555863</v>
      </c>
      <c r="F49" s="29"/>
      <c r="G49" s="20">
        <v>68234</v>
      </c>
      <c r="H49" s="29"/>
      <c r="I49" s="20">
        <v>630706</v>
      </c>
      <c r="J49" s="29"/>
      <c r="K49" s="20">
        <v>0</v>
      </c>
      <c r="L49" s="29"/>
      <c r="M49" s="20">
        <v>26736</v>
      </c>
      <c r="N49" s="29"/>
      <c r="O49" s="20"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7" customFormat="1" ht="14.25" customHeight="1">
      <c r="A50" s="20" t="s">
        <v>181</v>
      </c>
      <c r="B50" s="21"/>
      <c r="C50" s="20">
        <f t="shared" si="2"/>
        <v>2220237</v>
      </c>
      <c r="D50" s="20"/>
      <c r="E50" s="20">
        <v>1251831</v>
      </c>
      <c r="F50" s="29"/>
      <c r="G50" s="20">
        <v>15627</v>
      </c>
      <c r="H50" s="29"/>
      <c r="I50" s="20">
        <v>393076</v>
      </c>
      <c r="J50" s="29"/>
      <c r="K50" s="20">
        <v>92788</v>
      </c>
      <c r="L50" s="29"/>
      <c r="M50" s="20">
        <v>466915</v>
      </c>
      <c r="N50" s="29"/>
      <c r="O50" s="20"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7" customFormat="1" ht="14.25" customHeight="1">
      <c r="A51" s="20" t="s">
        <v>47</v>
      </c>
      <c r="B51" s="21" t="s">
        <v>10</v>
      </c>
      <c r="C51" s="20">
        <f>SUM(E51:O51)</f>
        <v>1148017</v>
      </c>
      <c r="D51" s="20"/>
      <c r="E51" s="20">
        <v>694923</v>
      </c>
      <c r="F51" s="29"/>
      <c r="G51" s="20">
        <v>68147</v>
      </c>
      <c r="H51" s="29"/>
      <c r="I51" s="20">
        <v>363628</v>
      </c>
      <c r="J51" s="29"/>
      <c r="K51" s="20">
        <v>565</v>
      </c>
      <c r="L51" s="29"/>
      <c r="M51" s="20">
        <v>20754</v>
      </c>
      <c r="N51" s="29"/>
      <c r="O51" s="20">
        <v>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7" customFormat="1" ht="13.5" customHeight="1">
      <c r="A52" s="20" t="s">
        <v>303</v>
      </c>
      <c r="B52" s="21" t="s">
        <v>10</v>
      </c>
      <c r="C52" s="25">
        <f t="shared" si="2"/>
        <v>24492</v>
      </c>
      <c r="D52" s="20"/>
      <c r="E52" s="25">
        <v>0</v>
      </c>
      <c r="F52" s="29"/>
      <c r="G52" s="25">
        <v>1550</v>
      </c>
      <c r="H52" s="29"/>
      <c r="I52" s="25">
        <v>22190</v>
      </c>
      <c r="J52" s="29"/>
      <c r="K52" s="25">
        <v>0</v>
      </c>
      <c r="L52" s="29"/>
      <c r="M52" s="25">
        <v>752</v>
      </c>
      <c r="N52" s="29"/>
      <c r="O52" s="25">
        <v>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s="7" customFormat="1" ht="14.25" customHeight="1">
      <c r="A53" s="20" t="s">
        <v>271</v>
      </c>
      <c r="B53" s="21" t="s">
        <v>10</v>
      </c>
      <c r="C53" s="25">
        <f t="shared" si="2"/>
        <v>22381714</v>
      </c>
      <c r="D53" s="20"/>
      <c r="E53" s="25">
        <f>SUM(E43:E52)</f>
        <v>15268132</v>
      </c>
      <c r="F53" s="29"/>
      <c r="G53" s="25">
        <f>SUM(G43:G52)</f>
        <v>279784</v>
      </c>
      <c r="H53" s="29"/>
      <c r="I53" s="25">
        <f>SUM(I43:I52)</f>
        <v>5991641</v>
      </c>
      <c r="J53" s="29"/>
      <c r="K53" s="25">
        <f>SUM(K43:K52)</f>
        <v>123828</v>
      </c>
      <c r="L53" s="29"/>
      <c r="M53" s="25">
        <f>SUM(M43:M52)</f>
        <v>718329</v>
      </c>
      <c r="N53" s="29"/>
      <c r="O53" s="25">
        <f>SUM(O43:O52)</f>
        <v>0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s="7" customFormat="1" ht="13.5" customHeight="1">
      <c r="A54" s="20"/>
      <c r="B54" s="21"/>
      <c r="C54" s="29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7" customFormat="1" ht="14.25" customHeight="1">
      <c r="A55" s="20" t="s">
        <v>188</v>
      </c>
      <c r="B55" s="21"/>
      <c r="C55" s="25">
        <f t="shared" si="2"/>
        <v>891680</v>
      </c>
      <c r="D55" s="20"/>
      <c r="E55" s="25">
        <v>575600</v>
      </c>
      <c r="F55" s="29"/>
      <c r="G55" s="25">
        <v>5541</v>
      </c>
      <c r="H55" s="29"/>
      <c r="I55" s="25">
        <v>242687</v>
      </c>
      <c r="J55" s="29"/>
      <c r="K55" s="25">
        <v>12870</v>
      </c>
      <c r="L55" s="29"/>
      <c r="M55" s="25">
        <v>37734</v>
      </c>
      <c r="N55" s="29"/>
      <c r="O55" s="25">
        <v>17248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s="7" customFormat="1" ht="13.5" customHeight="1">
      <c r="A56" s="20"/>
      <c r="B56" s="21"/>
      <c r="C56" s="29"/>
      <c r="D56" s="2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s="7" customFormat="1" ht="14.25" customHeight="1">
      <c r="A57" s="20" t="s">
        <v>204</v>
      </c>
      <c r="B57" s="21" t="s">
        <v>10</v>
      </c>
      <c r="C57" s="20"/>
      <c r="D57" s="20"/>
      <c r="E57" s="20"/>
      <c r="F57" s="29"/>
      <c r="G57" s="20"/>
      <c r="H57" s="29"/>
      <c r="I57" s="20"/>
      <c r="J57" s="29"/>
      <c r="K57" s="20"/>
      <c r="L57" s="29"/>
      <c r="M57" s="20"/>
      <c r="N57" s="29"/>
      <c r="O57" s="20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s="7" customFormat="1" ht="13.5" customHeight="1">
      <c r="A58" s="20" t="s">
        <v>261</v>
      </c>
      <c r="B58" s="21" t="s">
        <v>10</v>
      </c>
      <c r="C58" s="20">
        <f>SUM(E58:O58)</f>
        <v>937611</v>
      </c>
      <c r="D58" s="20"/>
      <c r="E58" s="20">
        <v>654057</v>
      </c>
      <c r="F58" s="29"/>
      <c r="G58" s="20">
        <v>6443</v>
      </c>
      <c r="H58" s="29"/>
      <c r="I58" s="20">
        <v>274345</v>
      </c>
      <c r="J58" s="29"/>
      <c r="K58" s="20">
        <v>0</v>
      </c>
      <c r="L58" s="29"/>
      <c r="M58" s="20">
        <v>2766</v>
      </c>
      <c r="N58" s="29"/>
      <c r="O58" s="20"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s="7" customFormat="1" ht="14.25" customHeight="1">
      <c r="A59" s="20" t="s">
        <v>20</v>
      </c>
      <c r="B59" s="21" t="s">
        <v>10</v>
      </c>
      <c r="C59" s="20">
        <f>SUM(E59:O59)</f>
        <v>35042</v>
      </c>
      <c r="D59" s="20"/>
      <c r="E59" s="24">
        <v>11291</v>
      </c>
      <c r="F59" s="29"/>
      <c r="G59" s="24">
        <v>0</v>
      </c>
      <c r="H59" s="29"/>
      <c r="I59" s="24">
        <v>2977</v>
      </c>
      <c r="J59" s="29"/>
      <c r="K59" s="24">
        <v>2694</v>
      </c>
      <c r="L59" s="29"/>
      <c r="M59" s="24">
        <v>16751</v>
      </c>
      <c r="N59" s="29"/>
      <c r="O59" s="24">
        <v>1329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7" customFormat="1" ht="13.5" customHeight="1">
      <c r="A60" s="20" t="s">
        <v>48</v>
      </c>
      <c r="B60" s="21" t="s">
        <v>10</v>
      </c>
      <c r="C60" s="25">
        <f>SUM(E60:O60)</f>
        <v>1907360</v>
      </c>
      <c r="D60" s="20"/>
      <c r="E60" s="25">
        <v>1271383</v>
      </c>
      <c r="F60" s="29"/>
      <c r="G60" s="25">
        <v>67925</v>
      </c>
      <c r="H60" s="29"/>
      <c r="I60" s="25">
        <v>527219</v>
      </c>
      <c r="J60" s="29"/>
      <c r="K60" s="25">
        <v>3574</v>
      </c>
      <c r="L60" s="29"/>
      <c r="M60" s="25">
        <v>37259</v>
      </c>
      <c r="N60" s="29"/>
      <c r="O60" s="25"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s="7" customFormat="1" ht="14.25" customHeight="1">
      <c r="A61" s="20" t="s">
        <v>182</v>
      </c>
      <c r="B61" s="21" t="s">
        <v>10</v>
      </c>
      <c r="C61" s="25">
        <f>SUM(E61:O61)</f>
        <v>2880013</v>
      </c>
      <c r="D61" s="20"/>
      <c r="E61" s="25">
        <f>SUM(E58:E60)</f>
        <v>1936731</v>
      </c>
      <c r="F61" s="29"/>
      <c r="G61" s="25">
        <f>SUM(G58:G60)</f>
        <v>74368</v>
      </c>
      <c r="H61" s="29"/>
      <c r="I61" s="25">
        <f>SUM(I58:I60)</f>
        <v>804541</v>
      </c>
      <c r="J61" s="29"/>
      <c r="K61" s="25">
        <f>SUM(K58:K60)</f>
        <v>6268</v>
      </c>
      <c r="L61" s="29"/>
      <c r="M61" s="25">
        <f>SUM(M58:M60)</f>
        <v>56776</v>
      </c>
      <c r="N61" s="29"/>
      <c r="O61" s="25">
        <f>SUM(O58:O60)</f>
        <v>1329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s="7" customFormat="1" ht="13.5" customHeight="1">
      <c r="A62" s="20"/>
      <c r="B62" s="21"/>
      <c r="C62" s="29"/>
      <c r="D62" s="2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s="7" customFormat="1" ht="14.25" customHeight="1">
      <c r="A63" s="20" t="s">
        <v>262</v>
      </c>
      <c r="B63" s="21" t="s">
        <v>10</v>
      </c>
      <c r="C63" s="25">
        <f>SUM(E63:O63)</f>
        <v>403626</v>
      </c>
      <c r="D63" s="20"/>
      <c r="E63" s="26">
        <v>257370</v>
      </c>
      <c r="F63" s="29"/>
      <c r="G63" s="26">
        <v>20248</v>
      </c>
      <c r="H63" s="29"/>
      <c r="I63" s="26">
        <v>105510</v>
      </c>
      <c r="J63" s="29"/>
      <c r="K63" s="26">
        <v>0</v>
      </c>
      <c r="L63" s="29"/>
      <c r="M63" s="26">
        <v>15587</v>
      </c>
      <c r="N63" s="29"/>
      <c r="O63" s="26">
        <v>4911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s="7" customFormat="1" ht="13.5" customHeight="1">
      <c r="A64" s="20"/>
      <c r="B64" s="21" t="s">
        <v>10</v>
      </c>
      <c r="C64" s="20"/>
      <c r="D64" s="20"/>
      <c r="E64" s="20"/>
      <c r="F64" s="29"/>
      <c r="G64" s="20"/>
      <c r="H64" s="29"/>
      <c r="I64" s="20"/>
      <c r="J64" s="29"/>
      <c r="K64" s="20"/>
      <c r="L64" s="29"/>
      <c r="M64" s="20"/>
      <c r="N64" s="29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s="7" customFormat="1" ht="14.25" customHeight="1">
      <c r="A65" s="20" t="s">
        <v>205</v>
      </c>
      <c r="B65" s="21" t="s">
        <v>10</v>
      </c>
      <c r="C65" s="20" t="s">
        <v>11</v>
      </c>
      <c r="D65" s="20"/>
      <c r="E65" s="20" t="s">
        <v>11</v>
      </c>
      <c r="F65" s="29" t="s">
        <v>11</v>
      </c>
      <c r="G65" s="20" t="s">
        <v>11</v>
      </c>
      <c r="H65" s="29" t="s">
        <v>11</v>
      </c>
      <c r="I65" s="20" t="s">
        <v>11</v>
      </c>
      <c r="J65" s="29" t="s">
        <v>11</v>
      </c>
      <c r="K65" s="20" t="s">
        <v>11</v>
      </c>
      <c r="L65" s="29" t="s">
        <v>11</v>
      </c>
      <c r="M65" s="20" t="s">
        <v>11</v>
      </c>
      <c r="N65" s="29" t="s">
        <v>11</v>
      </c>
      <c r="O65" s="20" t="s">
        <v>11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s="7" customFormat="1" ht="13.5" customHeight="1">
      <c r="A66" s="20" t="s">
        <v>251</v>
      </c>
      <c r="B66" s="21" t="s">
        <v>10</v>
      </c>
      <c r="C66" s="20">
        <f aca="true" t="shared" si="3" ref="C66:C71">SUM(E66:O66)</f>
        <v>933991</v>
      </c>
      <c r="D66" s="20"/>
      <c r="E66" s="24">
        <v>651740</v>
      </c>
      <c r="F66" s="29"/>
      <c r="G66" s="24">
        <v>10235</v>
      </c>
      <c r="H66" s="29"/>
      <c r="I66" s="24">
        <v>223914</v>
      </c>
      <c r="J66" s="29"/>
      <c r="K66" s="24">
        <v>0</v>
      </c>
      <c r="L66" s="29"/>
      <c r="M66" s="24">
        <v>48102</v>
      </c>
      <c r="N66" s="29"/>
      <c r="O66" s="24"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s="7" customFormat="1" ht="14.25" customHeight="1">
      <c r="A67" s="20" t="s">
        <v>20</v>
      </c>
      <c r="B67" s="21" t="s">
        <v>10</v>
      </c>
      <c r="C67" s="20">
        <f t="shared" si="3"/>
        <v>151</v>
      </c>
      <c r="D67" s="20"/>
      <c r="E67" s="24">
        <v>0</v>
      </c>
      <c r="F67" s="29"/>
      <c r="G67" s="24">
        <v>151</v>
      </c>
      <c r="H67" s="29"/>
      <c r="I67" s="24">
        <v>0</v>
      </c>
      <c r="J67" s="29"/>
      <c r="K67" s="24">
        <v>0</v>
      </c>
      <c r="L67" s="29"/>
      <c r="M67" s="24">
        <v>0</v>
      </c>
      <c r="N67" s="29"/>
      <c r="O67" s="24"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s="7" customFormat="1" ht="13.5" customHeight="1">
      <c r="A68" s="20" t="s">
        <v>243</v>
      </c>
      <c r="B68" s="21" t="s">
        <v>10</v>
      </c>
      <c r="C68" s="29">
        <f t="shared" si="3"/>
        <v>974024</v>
      </c>
      <c r="D68" s="29"/>
      <c r="E68" s="24">
        <v>771188</v>
      </c>
      <c r="F68" s="29"/>
      <c r="G68" s="24">
        <v>39537</v>
      </c>
      <c r="H68" s="29"/>
      <c r="I68" s="24">
        <v>228239</v>
      </c>
      <c r="J68" s="29"/>
      <c r="K68" s="24">
        <v>2479</v>
      </c>
      <c r="L68" s="29"/>
      <c r="M68" s="24">
        <v>-67419</v>
      </c>
      <c r="N68" s="29"/>
      <c r="O68" s="24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s="7" customFormat="1" ht="13.5" customHeight="1">
      <c r="A69" s="20" t="s">
        <v>264</v>
      </c>
      <c r="B69" s="21"/>
      <c r="C69" s="29">
        <f t="shared" si="3"/>
        <v>128282</v>
      </c>
      <c r="D69" s="29"/>
      <c r="E69" s="24">
        <v>49908</v>
      </c>
      <c r="F69" s="29"/>
      <c r="G69" s="24">
        <v>23618</v>
      </c>
      <c r="H69" s="29"/>
      <c r="I69" s="24">
        <v>15465</v>
      </c>
      <c r="J69" s="29"/>
      <c r="K69" s="24">
        <v>498</v>
      </c>
      <c r="L69" s="29"/>
      <c r="M69" s="24">
        <v>38793</v>
      </c>
      <c r="N69" s="29"/>
      <c r="O69" s="24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s="7" customFormat="1" ht="13.5" customHeight="1">
      <c r="A70" s="20" t="s">
        <v>263</v>
      </c>
      <c r="B70" s="21"/>
      <c r="C70" s="30">
        <f t="shared" si="3"/>
        <v>3842</v>
      </c>
      <c r="D70" s="20"/>
      <c r="E70" s="25">
        <v>0</v>
      </c>
      <c r="F70" s="29"/>
      <c r="G70" s="25">
        <v>-174</v>
      </c>
      <c r="H70" s="29"/>
      <c r="I70" s="25">
        <v>0</v>
      </c>
      <c r="J70" s="29"/>
      <c r="K70" s="25">
        <v>0</v>
      </c>
      <c r="L70" s="29"/>
      <c r="M70" s="25">
        <v>4016</v>
      </c>
      <c r="N70" s="29"/>
      <c r="O70" s="25">
        <v>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s="7" customFormat="1" ht="14.25" customHeight="1">
      <c r="A71" s="20" t="s">
        <v>159</v>
      </c>
      <c r="B71" s="21" t="s">
        <v>10</v>
      </c>
      <c r="C71" s="25">
        <f t="shared" si="3"/>
        <v>2040290</v>
      </c>
      <c r="D71" s="20"/>
      <c r="E71" s="25">
        <f>SUM(E66:E70)</f>
        <v>1472836</v>
      </c>
      <c r="F71" s="29"/>
      <c r="G71" s="25">
        <f>SUM(G66:G70)</f>
        <v>73367</v>
      </c>
      <c r="H71" s="29"/>
      <c r="I71" s="25">
        <f>SUM(I66:I70)</f>
        <v>467618</v>
      </c>
      <c r="J71" s="29"/>
      <c r="K71" s="25">
        <f>SUM(K66:K70)</f>
        <v>2977</v>
      </c>
      <c r="L71" s="29"/>
      <c r="M71" s="25">
        <f>SUM(M66:M70)</f>
        <v>23492</v>
      </c>
      <c r="N71" s="29"/>
      <c r="O71" s="25">
        <f>SUM(O66:O70)</f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s="7" customFormat="1" ht="13.5" customHeight="1">
      <c r="A72" s="20"/>
      <c r="B72" s="21" t="s">
        <v>10</v>
      </c>
      <c r="C72" s="20"/>
      <c r="D72" s="20"/>
      <c r="E72" s="20"/>
      <c r="F72" s="29"/>
      <c r="G72" s="20"/>
      <c r="H72" s="29"/>
      <c r="I72" s="20"/>
      <c r="J72" s="29"/>
      <c r="K72" s="20"/>
      <c r="L72" s="29"/>
      <c r="M72" s="20"/>
      <c r="N72" s="29"/>
      <c r="O72" s="20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s="7" customFormat="1" ht="13.5" customHeight="1">
      <c r="A73" s="20" t="s">
        <v>206</v>
      </c>
      <c r="B73" s="21" t="s">
        <v>10</v>
      </c>
      <c r="C73" s="20"/>
      <c r="D73" s="20"/>
      <c r="E73" s="20" t="s">
        <v>10</v>
      </c>
      <c r="F73" s="29" t="s">
        <v>10</v>
      </c>
      <c r="G73" s="20" t="s">
        <v>10</v>
      </c>
      <c r="H73" s="29" t="s">
        <v>10</v>
      </c>
      <c r="I73" s="20" t="s">
        <v>10</v>
      </c>
      <c r="J73" s="29" t="s">
        <v>10</v>
      </c>
      <c r="K73" s="20" t="s">
        <v>10</v>
      </c>
      <c r="L73" s="29" t="s">
        <v>10</v>
      </c>
      <c r="M73" s="20" t="s">
        <v>10</v>
      </c>
      <c r="N73" s="29" t="s">
        <v>10</v>
      </c>
      <c r="O73" s="20" t="s">
        <v>10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s="7" customFormat="1" ht="13.5" customHeight="1">
      <c r="A74" s="20" t="s">
        <v>317</v>
      </c>
      <c r="B74" s="21"/>
      <c r="C74" s="20">
        <f>SUM(E74:O74)</f>
        <v>852586</v>
      </c>
      <c r="D74" s="20"/>
      <c r="E74" s="20">
        <v>475627</v>
      </c>
      <c r="F74" s="29"/>
      <c r="G74" s="20">
        <v>71916</v>
      </c>
      <c r="H74" s="29"/>
      <c r="I74" s="20">
        <v>221126</v>
      </c>
      <c r="J74" s="29"/>
      <c r="K74" s="20">
        <v>2343</v>
      </c>
      <c r="L74" s="29"/>
      <c r="M74" s="20">
        <v>61900</v>
      </c>
      <c r="N74" s="29"/>
      <c r="O74" s="20">
        <v>19674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s="7" customFormat="1" ht="14.25" customHeight="1">
      <c r="A75" s="20" t="s">
        <v>52</v>
      </c>
      <c r="B75" s="21" t="s">
        <v>10</v>
      </c>
      <c r="C75" s="20">
        <f aca="true" t="shared" si="4" ref="C75:C84">SUM(E75:O75)</f>
        <v>2322923</v>
      </c>
      <c r="D75" s="20"/>
      <c r="E75" s="24">
        <v>1407478</v>
      </c>
      <c r="F75" s="29"/>
      <c r="G75" s="24">
        <v>118221</v>
      </c>
      <c r="H75" s="29"/>
      <c r="I75" s="24">
        <v>622215</v>
      </c>
      <c r="J75" s="29"/>
      <c r="K75" s="24">
        <v>8838</v>
      </c>
      <c r="L75" s="29"/>
      <c r="M75" s="24">
        <v>166171</v>
      </c>
      <c r="N75" s="29"/>
      <c r="O75" s="24">
        <v>0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s="7" customFormat="1" ht="13.5" customHeight="1">
      <c r="A76" s="20" t="s">
        <v>53</v>
      </c>
      <c r="B76" s="21" t="s">
        <v>10</v>
      </c>
      <c r="C76" s="20">
        <f t="shared" si="4"/>
        <v>3219561</v>
      </c>
      <c r="D76" s="20"/>
      <c r="E76" s="24">
        <v>2028168</v>
      </c>
      <c r="F76" s="29"/>
      <c r="G76" s="24">
        <v>200200</v>
      </c>
      <c r="H76" s="29"/>
      <c r="I76" s="24">
        <v>719905</v>
      </c>
      <c r="J76" s="29"/>
      <c r="K76" s="24">
        <v>38549</v>
      </c>
      <c r="L76" s="29"/>
      <c r="M76" s="24">
        <v>213294</v>
      </c>
      <c r="N76" s="29"/>
      <c r="O76" s="24">
        <v>19445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s="7" customFormat="1" ht="14.25" customHeight="1">
      <c r="A77" s="20" t="s">
        <v>318</v>
      </c>
      <c r="B77" s="21" t="s">
        <v>10</v>
      </c>
      <c r="C77" s="20">
        <f t="shared" si="4"/>
        <v>1316680</v>
      </c>
      <c r="D77" s="20"/>
      <c r="E77" s="24">
        <v>777280</v>
      </c>
      <c r="F77" s="29"/>
      <c r="G77" s="24">
        <v>100478</v>
      </c>
      <c r="H77" s="29"/>
      <c r="I77" s="24">
        <v>351648</v>
      </c>
      <c r="J77" s="29"/>
      <c r="K77" s="24">
        <v>0</v>
      </c>
      <c r="L77" s="29"/>
      <c r="M77" s="24">
        <v>87274</v>
      </c>
      <c r="N77" s="29"/>
      <c r="O77" s="24"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s="7" customFormat="1" ht="14.25" customHeight="1">
      <c r="A78" s="20" t="s">
        <v>342</v>
      </c>
      <c r="B78" s="21" t="s">
        <v>10</v>
      </c>
      <c r="C78" s="20">
        <f>SUM(E78:O78)</f>
        <v>18869</v>
      </c>
      <c r="D78" s="20"/>
      <c r="E78" s="24">
        <v>0</v>
      </c>
      <c r="F78" s="29"/>
      <c r="G78" s="24">
        <v>0</v>
      </c>
      <c r="H78" s="29"/>
      <c r="I78" s="24">
        <v>0</v>
      </c>
      <c r="J78" s="29"/>
      <c r="K78" s="24">
        <v>0</v>
      </c>
      <c r="L78" s="29"/>
      <c r="M78" s="24">
        <v>0</v>
      </c>
      <c r="N78" s="29"/>
      <c r="O78" s="24">
        <v>18869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s="7" customFormat="1" ht="13.5" customHeight="1">
      <c r="A79" s="20" t="s">
        <v>319</v>
      </c>
      <c r="B79" s="21" t="s">
        <v>10</v>
      </c>
      <c r="C79" s="20">
        <f t="shared" si="4"/>
        <v>4751445</v>
      </c>
      <c r="D79" s="20"/>
      <c r="E79" s="24">
        <v>2994082</v>
      </c>
      <c r="F79" s="29"/>
      <c r="G79" s="24">
        <v>218789</v>
      </c>
      <c r="H79" s="29"/>
      <c r="I79" s="24">
        <v>1105630</v>
      </c>
      <c r="J79" s="29"/>
      <c r="K79" s="24">
        <v>29582</v>
      </c>
      <c r="L79" s="29"/>
      <c r="M79" s="24">
        <v>332342</v>
      </c>
      <c r="N79" s="29"/>
      <c r="O79" s="24">
        <v>71020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7" customFormat="1" ht="13.5" customHeight="1">
      <c r="A80" s="20" t="s">
        <v>327</v>
      </c>
      <c r="B80" s="21" t="s">
        <v>10</v>
      </c>
      <c r="C80" s="20">
        <f>SUM(E80:O80)</f>
        <v>424148</v>
      </c>
      <c r="D80" s="20"/>
      <c r="E80" s="24">
        <v>254174</v>
      </c>
      <c r="F80" s="29"/>
      <c r="G80" s="24">
        <v>13318</v>
      </c>
      <c r="H80" s="29"/>
      <c r="I80" s="24">
        <v>108105</v>
      </c>
      <c r="J80" s="29"/>
      <c r="K80" s="24">
        <v>143</v>
      </c>
      <c r="L80" s="29"/>
      <c r="M80" s="24">
        <v>48408</v>
      </c>
      <c r="N80" s="29"/>
      <c r="O80" s="24">
        <v>0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s="7" customFormat="1" ht="13.5" customHeight="1">
      <c r="A81" s="20" t="s">
        <v>20</v>
      </c>
      <c r="B81" s="21" t="s">
        <v>10</v>
      </c>
      <c r="C81" s="20">
        <f t="shared" si="4"/>
        <v>886661</v>
      </c>
      <c r="D81" s="20"/>
      <c r="E81" s="24">
        <v>438331</v>
      </c>
      <c r="F81" s="29"/>
      <c r="G81" s="24">
        <v>159724</v>
      </c>
      <c r="H81" s="29"/>
      <c r="I81" s="24">
        <v>134228</v>
      </c>
      <c r="J81" s="29"/>
      <c r="K81" s="24">
        <v>17940</v>
      </c>
      <c r="L81" s="29"/>
      <c r="M81" s="24">
        <v>131344</v>
      </c>
      <c r="N81" s="29"/>
      <c r="O81" s="24">
        <v>5094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s="7" customFormat="1" ht="14.25" customHeight="1">
      <c r="A82" s="20" t="s">
        <v>320</v>
      </c>
      <c r="B82" s="21" t="s">
        <v>10</v>
      </c>
      <c r="C82" s="20">
        <f t="shared" si="4"/>
        <v>3969732</v>
      </c>
      <c r="D82" s="20"/>
      <c r="E82" s="24">
        <v>2550625</v>
      </c>
      <c r="F82" s="29"/>
      <c r="G82" s="24">
        <v>150975</v>
      </c>
      <c r="H82" s="29"/>
      <c r="I82" s="24">
        <v>910119</v>
      </c>
      <c r="J82" s="29"/>
      <c r="K82" s="24">
        <v>24994</v>
      </c>
      <c r="L82" s="29"/>
      <c r="M82" s="24">
        <v>306991</v>
      </c>
      <c r="N82" s="29"/>
      <c r="O82" s="24">
        <v>26028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s="7" customFormat="1" ht="13.5" customHeight="1">
      <c r="A83" s="20" t="s">
        <v>54</v>
      </c>
      <c r="B83" s="21" t="s">
        <v>10</v>
      </c>
      <c r="C83" s="25">
        <f t="shared" si="4"/>
        <v>1812774</v>
      </c>
      <c r="D83" s="20"/>
      <c r="E83" s="25">
        <v>1260896</v>
      </c>
      <c r="F83" s="29"/>
      <c r="G83" s="25">
        <v>46797</v>
      </c>
      <c r="H83" s="29"/>
      <c r="I83" s="25">
        <v>429380</v>
      </c>
      <c r="J83" s="29"/>
      <c r="K83" s="25">
        <v>0</v>
      </c>
      <c r="L83" s="29"/>
      <c r="M83" s="25">
        <v>73667</v>
      </c>
      <c r="N83" s="29"/>
      <c r="O83" s="25">
        <v>2034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s="7" customFormat="1" ht="14.25" customHeight="1">
      <c r="A84" s="20" t="s">
        <v>158</v>
      </c>
      <c r="B84" s="21" t="s">
        <v>10</v>
      </c>
      <c r="C84" s="25">
        <f t="shared" si="4"/>
        <v>19575379</v>
      </c>
      <c r="D84" s="20"/>
      <c r="E84" s="25">
        <f>SUM(E74:E83)</f>
        <v>12186661</v>
      </c>
      <c r="F84" s="29"/>
      <c r="G84" s="25">
        <f>SUM(G74:G83)</f>
        <v>1080418</v>
      </c>
      <c r="H84" s="29"/>
      <c r="I84" s="25">
        <f>SUM(I74:I83)</f>
        <v>4602356</v>
      </c>
      <c r="J84" s="29"/>
      <c r="K84" s="25">
        <f>SUM(K74:K83)</f>
        <v>122389</v>
      </c>
      <c r="L84" s="29"/>
      <c r="M84" s="25">
        <f>SUM(M74:M83)</f>
        <v>1421391</v>
      </c>
      <c r="N84" s="29"/>
      <c r="O84" s="25">
        <f>SUM(O74:O83)</f>
        <v>162164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s="7" customFormat="1" ht="13.5" customHeight="1">
      <c r="A85" s="20"/>
      <c r="B85" s="21" t="s">
        <v>10</v>
      </c>
      <c r="C85" s="20"/>
      <c r="D85" s="20"/>
      <c r="E85" s="20"/>
      <c r="F85" s="29"/>
      <c r="G85" s="20"/>
      <c r="H85" s="29"/>
      <c r="I85" s="20"/>
      <c r="J85" s="29"/>
      <c r="K85" s="20"/>
      <c r="L85" s="29"/>
      <c r="M85" s="20"/>
      <c r="N85" s="29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7" customFormat="1" ht="14.25" customHeight="1">
      <c r="A86" s="20" t="s">
        <v>197</v>
      </c>
      <c r="B86" s="21" t="s">
        <v>10</v>
      </c>
      <c r="C86" s="25">
        <f>SUM(E86:O86)</f>
        <v>432200</v>
      </c>
      <c r="D86" s="20"/>
      <c r="E86" s="25">
        <v>240897</v>
      </c>
      <c r="F86" s="29"/>
      <c r="G86" s="25">
        <v>47883</v>
      </c>
      <c r="H86" s="29"/>
      <c r="I86" s="25">
        <v>113838</v>
      </c>
      <c r="J86" s="29"/>
      <c r="K86" s="25">
        <v>0</v>
      </c>
      <c r="L86" s="29"/>
      <c r="M86" s="25">
        <v>29582</v>
      </c>
      <c r="N86" s="29"/>
      <c r="O86" s="25">
        <v>0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7" customFormat="1" ht="13.5" customHeight="1">
      <c r="A87" s="20"/>
      <c r="B87" s="21" t="s">
        <v>10</v>
      </c>
      <c r="C87" s="20"/>
      <c r="D87" s="20"/>
      <c r="E87" s="20"/>
      <c r="F87" s="29"/>
      <c r="G87" s="20"/>
      <c r="H87" s="29"/>
      <c r="I87" s="20"/>
      <c r="J87" s="29"/>
      <c r="K87" s="20"/>
      <c r="L87" s="29"/>
      <c r="M87" s="20"/>
      <c r="N87" s="29"/>
      <c r="O87" s="20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7" customFormat="1" ht="14.25" customHeight="1">
      <c r="A88" s="20" t="s">
        <v>55</v>
      </c>
      <c r="B88" s="21" t="s">
        <v>10</v>
      </c>
      <c r="C88" s="25">
        <f>SUM(E88:O88)</f>
        <v>347700</v>
      </c>
      <c r="D88" s="20"/>
      <c r="E88" s="25">
        <v>339040</v>
      </c>
      <c r="F88" s="29"/>
      <c r="G88" s="25">
        <v>621</v>
      </c>
      <c r="H88" s="29"/>
      <c r="I88" s="25">
        <v>0</v>
      </c>
      <c r="J88" s="29"/>
      <c r="K88" s="25">
        <v>0</v>
      </c>
      <c r="L88" s="29"/>
      <c r="M88" s="25">
        <v>8039</v>
      </c>
      <c r="N88" s="29"/>
      <c r="O88" s="25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7" customFormat="1" ht="13.5" customHeight="1">
      <c r="A89" s="20"/>
      <c r="B89" s="21" t="s">
        <v>10</v>
      </c>
      <c r="C89" s="20"/>
      <c r="D89" s="20"/>
      <c r="E89" s="20"/>
      <c r="F89" s="29"/>
      <c r="G89" s="20"/>
      <c r="H89" s="29"/>
      <c r="I89" s="20"/>
      <c r="J89" s="29"/>
      <c r="K89" s="20"/>
      <c r="L89" s="29"/>
      <c r="M89" s="20"/>
      <c r="N89" s="29"/>
      <c r="O89" s="20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7" customFormat="1" ht="14.25" customHeight="1">
      <c r="A90" s="20" t="s">
        <v>56</v>
      </c>
      <c r="B90" s="21" t="s">
        <v>10</v>
      </c>
      <c r="C90" s="25">
        <f>SUM(E90:O90)</f>
        <v>301899</v>
      </c>
      <c r="D90" s="20"/>
      <c r="E90" s="25">
        <v>215115</v>
      </c>
      <c r="F90" s="29"/>
      <c r="G90" s="25">
        <v>0</v>
      </c>
      <c r="H90" s="29"/>
      <c r="I90" s="25">
        <v>86388</v>
      </c>
      <c r="J90" s="29"/>
      <c r="K90" s="25">
        <v>0</v>
      </c>
      <c r="L90" s="29"/>
      <c r="M90" s="25">
        <v>396</v>
      </c>
      <c r="N90" s="29"/>
      <c r="O90" s="25">
        <v>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s="7" customFormat="1" ht="14.25" customHeight="1">
      <c r="A91" s="20"/>
      <c r="B91" s="21"/>
      <c r="C91" s="29"/>
      <c r="D91" s="20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s="7" customFormat="1" ht="13.5" customHeight="1">
      <c r="A92" s="20" t="s">
        <v>288</v>
      </c>
      <c r="B92" s="21" t="s">
        <v>10</v>
      </c>
      <c r="C92" s="20"/>
      <c r="D92" s="20"/>
      <c r="E92" s="20" t="s">
        <v>10</v>
      </c>
      <c r="F92" s="29" t="s">
        <v>10</v>
      </c>
      <c r="G92" s="20" t="s">
        <v>10</v>
      </c>
      <c r="H92" s="29" t="s">
        <v>10</v>
      </c>
      <c r="I92" s="20" t="s">
        <v>10</v>
      </c>
      <c r="J92" s="29" t="s">
        <v>10</v>
      </c>
      <c r="K92" s="20" t="s">
        <v>10</v>
      </c>
      <c r="L92" s="29" t="s">
        <v>10</v>
      </c>
      <c r="M92" s="20" t="s">
        <v>10</v>
      </c>
      <c r="N92" s="29" t="s">
        <v>10</v>
      </c>
      <c r="O92" s="20" t="s">
        <v>10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s="7" customFormat="1" ht="14.25" customHeight="1">
      <c r="A93" s="20" t="s">
        <v>22</v>
      </c>
      <c r="B93" s="21" t="s">
        <v>10</v>
      </c>
      <c r="C93" s="20">
        <f aca="true" t="shared" si="5" ref="C93:C110">SUM(E93:O93)</f>
        <v>153604</v>
      </c>
      <c r="D93" s="20"/>
      <c r="E93" s="24">
        <v>0</v>
      </c>
      <c r="F93" s="29"/>
      <c r="G93" s="24">
        <v>43024</v>
      </c>
      <c r="H93" s="29"/>
      <c r="I93" s="24">
        <v>17376</v>
      </c>
      <c r="J93" s="29"/>
      <c r="K93" s="24">
        <v>0</v>
      </c>
      <c r="L93" s="29"/>
      <c r="M93" s="24">
        <v>93204</v>
      </c>
      <c r="N93" s="29"/>
      <c r="O93" s="24"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s="7" customFormat="1" ht="13.5" customHeight="1">
      <c r="A94" s="20" t="s">
        <v>23</v>
      </c>
      <c r="B94" s="21" t="s">
        <v>10</v>
      </c>
      <c r="C94" s="20">
        <f>SUM(E94:O94)</f>
        <v>1590615</v>
      </c>
      <c r="D94" s="20"/>
      <c r="E94" s="24">
        <v>988555</v>
      </c>
      <c r="F94" s="29"/>
      <c r="G94" s="24">
        <v>84756</v>
      </c>
      <c r="H94" s="29"/>
      <c r="I94" s="24">
        <v>418214</v>
      </c>
      <c r="J94" s="29"/>
      <c r="K94" s="24">
        <v>15578</v>
      </c>
      <c r="L94" s="29"/>
      <c r="M94" s="24">
        <v>77824</v>
      </c>
      <c r="N94" s="29"/>
      <c r="O94" s="24">
        <v>5688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s="7" customFormat="1" ht="14.25" customHeight="1">
      <c r="A95" s="20" t="s">
        <v>152</v>
      </c>
      <c r="B95" s="21"/>
      <c r="C95" s="20">
        <f t="shared" si="5"/>
        <v>2486119</v>
      </c>
      <c r="D95" s="20"/>
      <c r="E95" s="24">
        <v>1646578</v>
      </c>
      <c r="F95" s="29"/>
      <c r="G95" s="24">
        <v>84663</v>
      </c>
      <c r="H95" s="29"/>
      <c r="I95" s="24">
        <v>630727</v>
      </c>
      <c r="J95" s="29"/>
      <c r="K95" s="24">
        <v>30207</v>
      </c>
      <c r="L95" s="29"/>
      <c r="M95" s="24">
        <v>62816</v>
      </c>
      <c r="N95" s="29"/>
      <c r="O95" s="24">
        <v>31128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s="7" customFormat="1" ht="13.5" customHeight="1">
      <c r="A96" s="20" t="s">
        <v>24</v>
      </c>
      <c r="B96" s="21" t="s">
        <v>10</v>
      </c>
      <c r="C96" s="20">
        <f t="shared" si="5"/>
        <v>9444071</v>
      </c>
      <c r="D96" s="20"/>
      <c r="E96" s="24">
        <v>6465075</v>
      </c>
      <c r="F96" s="29"/>
      <c r="G96" s="24">
        <v>251551</v>
      </c>
      <c r="H96" s="29"/>
      <c r="I96" s="24">
        <v>2432759</v>
      </c>
      <c r="J96" s="29"/>
      <c r="K96" s="24">
        <v>118747</v>
      </c>
      <c r="L96" s="29"/>
      <c r="M96" s="24">
        <v>155883</v>
      </c>
      <c r="N96" s="29"/>
      <c r="O96" s="24">
        <v>20056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s="7" customFormat="1" ht="14.25" customHeight="1">
      <c r="A97" s="20" t="s">
        <v>25</v>
      </c>
      <c r="B97" s="21" t="s">
        <v>10</v>
      </c>
      <c r="C97" s="20">
        <f t="shared" si="5"/>
        <v>1080</v>
      </c>
      <c r="D97" s="20"/>
      <c r="E97" s="24">
        <v>0</v>
      </c>
      <c r="F97" s="29"/>
      <c r="G97" s="24">
        <v>0</v>
      </c>
      <c r="H97" s="29"/>
      <c r="I97" s="24">
        <v>0</v>
      </c>
      <c r="J97" s="29"/>
      <c r="K97" s="24">
        <v>0</v>
      </c>
      <c r="L97" s="29"/>
      <c r="M97" s="24">
        <v>1080</v>
      </c>
      <c r="N97" s="29"/>
      <c r="O97" s="24"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s="7" customFormat="1" ht="13.5" customHeight="1">
      <c r="A98" s="20" t="s">
        <v>26</v>
      </c>
      <c r="B98" s="21" t="s">
        <v>10</v>
      </c>
      <c r="C98" s="20">
        <f t="shared" si="5"/>
        <v>3679698</v>
      </c>
      <c r="D98" s="20"/>
      <c r="E98" s="24">
        <v>2462926</v>
      </c>
      <c r="F98" s="29"/>
      <c r="G98" s="24">
        <v>85697</v>
      </c>
      <c r="H98" s="29"/>
      <c r="I98" s="24">
        <v>1028702</v>
      </c>
      <c r="J98" s="29"/>
      <c r="K98" s="24">
        <v>22783</v>
      </c>
      <c r="L98" s="29"/>
      <c r="M98" s="24">
        <v>79590</v>
      </c>
      <c r="N98" s="29"/>
      <c r="O98" s="24">
        <v>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s="7" customFormat="1" ht="14.25" customHeight="1">
      <c r="A99" s="20" t="s">
        <v>27</v>
      </c>
      <c r="B99" s="21" t="s">
        <v>10</v>
      </c>
      <c r="C99" s="20">
        <f t="shared" si="5"/>
        <v>133946</v>
      </c>
      <c r="D99" s="20"/>
      <c r="E99" s="24">
        <v>43064</v>
      </c>
      <c r="F99" s="29"/>
      <c r="G99" s="24">
        <v>19268</v>
      </c>
      <c r="H99" s="29"/>
      <c r="I99" s="24">
        <v>11298</v>
      </c>
      <c r="J99" s="29"/>
      <c r="K99" s="24">
        <v>898</v>
      </c>
      <c r="L99" s="29"/>
      <c r="M99" s="24">
        <v>59418</v>
      </c>
      <c r="N99" s="29"/>
      <c r="O99" s="24"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s="7" customFormat="1" ht="13.5" customHeight="1">
      <c r="A100" s="20" t="s">
        <v>28</v>
      </c>
      <c r="B100" s="21" t="s">
        <v>10</v>
      </c>
      <c r="C100" s="20">
        <f t="shared" si="5"/>
        <v>2897985</v>
      </c>
      <c r="D100" s="20"/>
      <c r="E100" s="24">
        <v>2009873</v>
      </c>
      <c r="F100" s="29"/>
      <c r="G100" s="24">
        <v>46573</v>
      </c>
      <c r="H100" s="29"/>
      <c r="I100" s="24">
        <v>733650</v>
      </c>
      <c r="J100" s="29"/>
      <c r="K100" s="24">
        <v>22595</v>
      </c>
      <c r="L100" s="29"/>
      <c r="M100" s="24">
        <v>49740</v>
      </c>
      <c r="N100" s="29"/>
      <c r="O100" s="24">
        <v>35554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s="7" customFormat="1" ht="14.25" customHeight="1">
      <c r="A101" s="20" t="s">
        <v>29</v>
      </c>
      <c r="B101" s="21" t="s">
        <v>10</v>
      </c>
      <c r="C101" s="20">
        <f t="shared" si="5"/>
        <v>3738994</v>
      </c>
      <c r="D101" s="20"/>
      <c r="E101" s="24">
        <v>2309654</v>
      </c>
      <c r="F101" s="29"/>
      <c r="G101" s="24">
        <v>115460</v>
      </c>
      <c r="H101" s="29"/>
      <c r="I101" s="24">
        <v>890526</v>
      </c>
      <c r="J101" s="29"/>
      <c r="K101" s="24">
        <v>60329</v>
      </c>
      <c r="L101" s="29"/>
      <c r="M101" s="24">
        <v>210449</v>
      </c>
      <c r="N101" s="29"/>
      <c r="O101" s="24">
        <v>152576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s="7" customFormat="1" ht="13.5" customHeight="1">
      <c r="A102" s="20" t="s">
        <v>30</v>
      </c>
      <c r="B102" s="21" t="s">
        <v>10</v>
      </c>
      <c r="C102" s="20">
        <f t="shared" si="5"/>
        <v>3986558</v>
      </c>
      <c r="D102" s="20"/>
      <c r="E102" s="24">
        <v>2714421</v>
      </c>
      <c r="F102" s="29"/>
      <c r="G102" s="24">
        <v>84555</v>
      </c>
      <c r="H102" s="29"/>
      <c r="I102" s="24">
        <v>1047908</v>
      </c>
      <c r="J102" s="29"/>
      <c r="K102" s="24">
        <v>42416</v>
      </c>
      <c r="L102" s="29"/>
      <c r="M102" s="24">
        <v>63957</v>
      </c>
      <c r="N102" s="29"/>
      <c r="O102" s="24">
        <v>33301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7" customFormat="1" ht="14.25" customHeight="1">
      <c r="A103" s="20" t="s">
        <v>20</v>
      </c>
      <c r="B103" s="21" t="s">
        <v>10</v>
      </c>
      <c r="C103" s="20">
        <f t="shared" si="5"/>
        <v>1541441</v>
      </c>
      <c r="D103" s="20"/>
      <c r="E103" s="24">
        <v>872474</v>
      </c>
      <c r="F103" s="29"/>
      <c r="G103" s="24">
        <v>86256</v>
      </c>
      <c r="H103" s="29"/>
      <c r="I103" s="24">
        <v>309517</v>
      </c>
      <c r="J103" s="29"/>
      <c r="K103" s="24">
        <v>137764</v>
      </c>
      <c r="L103" s="29"/>
      <c r="M103" s="24">
        <v>105490</v>
      </c>
      <c r="N103" s="29"/>
      <c r="O103" s="24">
        <v>29940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7" customFormat="1" ht="13.5" customHeight="1">
      <c r="A104" s="20" t="s">
        <v>31</v>
      </c>
      <c r="B104" s="21" t="s">
        <v>10</v>
      </c>
      <c r="C104" s="20">
        <f t="shared" si="5"/>
        <v>5591</v>
      </c>
      <c r="D104" s="20"/>
      <c r="E104" s="24">
        <v>0</v>
      </c>
      <c r="F104" s="29"/>
      <c r="G104" s="24">
        <v>0</v>
      </c>
      <c r="H104" s="29"/>
      <c r="I104" s="24">
        <v>0</v>
      </c>
      <c r="J104" s="29"/>
      <c r="K104" s="24">
        <v>1000</v>
      </c>
      <c r="L104" s="29"/>
      <c r="M104" s="24">
        <v>3159</v>
      </c>
      <c r="N104" s="29"/>
      <c r="O104" s="24">
        <v>1432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s="7" customFormat="1" ht="13.5" customHeight="1">
      <c r="A105" s="20" t="s">
        <v>33</v>
      </c>
      <c r="B105" s="21" t="s">
        <v>10</v>
      </c>
      <c r="C105" s="20">
        <f t="shared" si="5"/>
        <v>119924</v>
      </c>
      <c r="D105" s="20"/>
      <c r="E105" s="24">
        <v>0</v>
      </c>
      <c r="F105" s="29"/>
      <c r="G105" s="24">
        <v>74494</v>
      </c>
      <c r="H105" s="29"/>
      <c r="I105" s="24">
        <v>30420</v>
      </c>
      <c r="J105" s="29"/>
      <c r="K105" s="24">
        <v>0</v>
      </c>
      <c r="L105" s="29"/>
      <c r="M105" s="24">
        <v>15010</v>
      </c>
      <c r="N105" s="29"/>
      <c r="O105" s="24">
        <v>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s="7" customFormat="1" ht="14.25" customHeight="1">
      <c r="A106" s="20" t="s">
        <v>34</v>
      </c>
      <c r="B106" s="21" t="s">
        <v>10</v>
      </c>
      <c r="C106" s="20">
        <f t="shared" si="5"/>
        <v>2118623</v>
      </c>
      <c r="D106" s="20"/>
      <c r="E106" s="24">
        <v>1372502</v>
      </c>
      <c r="F106" s="29"/>
      <c r="G106" s="24">
        <v>57836</v>
      </c>
      <c r="H106" s="29"/>
      <c r="I106" s="24">
        <v>584073</v>
      </c>
      <c r="J106" s="29"/>
      <c r="K106" s="24">
        <v>13807</v>
      </c>
      <c r="L106" s="29"/>
      <c r="M106" s="24">
        <v>77152</v>
      </c>
      <c r="N106" s="29"/>
      <c r="O106" s="24">
        <v>13253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s="7" customFormat="1" ht="13.5" customHeight="1">
      <c r="A107" s="20" t="s">
        <v>35</v>
      </c>
      <c r="B107" s="21" t="s">
        <v>10</v>
      </c>
      <c r="C107" s="20">
        <f t="shared" si="5"/>
        <v>3182160</v>
      </c>
      <c r="D107" s="20"/>
      <c r="E107" s="24">
        <v>2083474</v>
      </c>
      <c r="F107" s="29"/>
      <c r="G107" s="24">
        <v>99905</v>
      </c>
      <c r="H107" s="29"/>
      <c r="I107" s="24">
        <v>878998</v>
      </c>
      <c r="J107" s="29"/>
      <c r="K107" s="24">
        <v>29615</v>
      </c>
      <c r="L107" s="29"/>
      <c r="M107" s="24">
        <v>61632</v>
      </c>
      <c r="N107" s="29"/>
      <c r="O107" s="24">
        <v>28536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s="7" customFormat="1" ht="14.25" customHeight="1">
      <c r="A108" s="20" t="s">
        <v>36</v>
      </c>
      <c r="B108" s="21" t="s">
        <v>10</v>
      </c>
      <c r="C108" s="20">
        <f t="shared" si="5"/>
        <v>3801542</v>
      </c>
      <c r="D108" s="20"/>
      <c r="E108" s="24">
        <v>2353950</v>
      </c>
      <c r="F108" s="29"/>
      <c r="G108" s="24">
        <v>266465</v>
      </c>
      <c r="H108" s="29"/>
      <c r="I108" s="24">
        <v>913105</v>
      </c>
      <c r="J108" s="29"/>
      <c r="K108" s="24">
        <v>40384</v>
      </c>
      <c r="L108" s="29"/>
      <c r="M108" s="24">
        <v>185976</v>
      </c>
      <c r="N108" s="29"/>
      <c r="O108" s="24">
        <v>41662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s="7" customFormat="1" ht="13.5" customHeight="1">
      <c r="A109" s="20" t="s">
        <v>37</v>
      </c>
      <c r="B109" s="21" t="s">
        <v>10</v>
      </c>
      <c r="C109" s="20">
        <f t="shared" si="5"/>
        <v>2175952</v>
      </c>
      <c r="D109" s="20"/>
      <c r="E109" s="24">
        <v>1381575</v>
      </c>
      <c r="F109" s="29"/>
      <c r="G109" s="24">
        <v>80975</v>
      </c>
      <c r="H109" s="29"/>
      <c r="I109" s="24">
        <v>520571</v>
      </c>
      <c r="J109" s="29"/>
      <c r="K109" s="24">
        <v>28910</v>
      </c>
      <c r="L109" s="29"/>
      <c r="M109" s="24">
        <v>157076</v>
      </c>
      <c r="N109" s="29"/>
      <c r="O109" s="24">
        <v>6845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s="7" customFormat="1" ht="14.25" customHeight="1">
      <c r="A110" s="20" t="s">
        <v>289</v>
      </c>
      <c r="B110" s="21" t="s">
        <v>10</v>
      </c>
      <c r="C110" s="27">
        <f t="shared" si="5"/>
        <v>41057903</v>
      </c>
      <c r="D110" s="20"/>
      <c r="E110" s="27">
        <f>SUM(E93:E109)</f>
        <v>26704121</v>
      </c>
      <c r="F110" s="29"/>
      <c r="G110" s="27">
        <f>SUM(G93:G109)</f>
        <v>1481478</v>
      </c>
      <c r="H110" s="29"/>
      <c r="I110" s="27">
        <f>SUM(I93:I109)</f>
        <v>10447844</v>
      </c>
      <c r="J110" s="29"/>
      <c r="K110" s="27">
        <f>SUM(K93:K109)</f>
        <v>565033</v>
      </c>
      <c r="L110" s="29"/>
      <c r="M110" s="27">
        <f>SUM(M93:M109)</f>
        <v>1459456</v>
      </c>
      <c r="N110" s="29"/>
      <c r="O110" s="27">
        <f>SUM(O93:O109)</f>
        <v>399971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s="7" customFormat="1" ht="14.25" customHeight="1">
      <c r="A111" s="20"/>
      <c r="B111" s="21"/>
      <c r="C111" s="29"/>
      <c r="D111" s="20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s="7" customFormat="1" ht="14.25" customHeight="1">
      <c r="A112" s="20" t="s">
        <v>321</v>
      </c>
      <c r="B112" s="21"/>
      <c r="C112" s="29"/>
      <c r="D112" s="20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s="7" customFormat="1" ht="14.25" customHeight="1">
      <c r="A113" s="20" t="s">
        <v>96</v>
      </c>
      <c r="B113" s="21"/>
      <c r="C113" s="29">
        <f aca="true" t="shared" si="6" ref="C113:C119">SUM(E113:O113)</f>
        <v>5496630</v>
      </c>
      <c r="D113" s="20"/>
      <c r="E113" s="29">
        <v>3531643</v>
      </c>
      <c r="F113" s="29"/>
      <c r="G113" s="29">
        <v>215902</v>
      </c>
      <c r="H113" s="29"/>
      <c r="I113" s="29">
        <v>1474122</v>
      </c>
      <c r="J113" s="29"/>
      <c r="K113" s="29">
        <v>54315</v>
      </c>
      <c r="L113" s="29"/>
      <c r="M113" s="29">
        <v>215879</v>
      </c>
      <c r="N113" s="29"/>
      <c r="O113" s="29">
        <v>4769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s="7" customFormat="1" ht="14.25" customHeight="1">
      <c r="A114" s="20" t="s">
        <v>232</v>
      </c>
      <c r="B114" s="21"/>
      <c r="C114" s="29">
        <f t="shared" si="6"/>
        <v>1136878</v>
      </c>
      <c r="D114" s="20"/>
      <c r="E114" s="29">
        <v>726155</v>
      </c>
      <c r="F114" s="29"/>
      <c r="G114" s="29">
        <v>45766</v>
      </c>
      <c r="H114" s="29"/>
      <c r="I114" s="29">
        <v>287737</v>
      </c>
      <c r="J114" s="29"/>
      <c r="K114" s="29">
        <v>18407</v>
      </c>
      <c r="L114" s="29"/>
      <c r="M114" s="29">
        <v>49284</v>
      </c>
      <c r="N114" s="29"/>
      <c r="O114" s="29">
        <v>9529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s="7" customFormat="1" ht="14.25" customHeight="1">
      <c r="A115" s="20" t="s">
        <v>70</v>
      </c>
      <c r="B115" s="21"/>
      <c r="C115" s="29">
        <f t="shared" si="6"/>
        <v>484427</v>
      </c>
      <c r="D115" s="20"/>
      <c r="E115" s="29">
        <v>205035</v>
      </c>
      <c r="F115" s="29"/>
      <c r="G115" s="29">
        <v>34252</v>
      </c>
      <c r="H115" s="29"/>
      <c r="I115" s="29">
        <v>50394</v>
      </c>
      <c r="J115" s="29"/>
      <c r="K115" s="29">
        <v>34138</v>
      </c>
      <c r="L115" s="29"/>
      <c r="M115" s="29">
        <v>62239</v>
      </c>
      <c r="N115" s="29"/>
      <c r="O115" s="29">
        <v>98369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s="7" customFormat="1" ht="14.25" customHeight="1">
      <c r="A116" s="20" t="s">
        <v>304</v>
      </c>
      <c r="B116" s="21"/>
      <c r="C116" s="29">
        <f t="shared" si="6"/>
        <v>3592782</v>
      </c>
      <c r="D116" s="20"/>
      <c r="E116" s="29">
        <v>2008466</v>
      </c>
      <c r="F116" s="29"/>
      <c r="G116" s="29">
        <v>132126</v>
      </c>
      <c r="H116" s="29"/>
      <c r="I116" s="29">
        <v>805267</v>
      </c>
      <c r="J116" s="29"/>
      <c r="K116" s="29">
        <v>40789</v>
      </c>
      <c r="L116" s="29"/>
      <c r="M116" s="29">
        <v>226055</v>
      </c>
      <c r="N116" s="29"/>
      <c r="O116" s="29">
        <v>380079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s="7" customFormat="1" ht="14.25" customHeight="1">
      <c r="A117" s="20" t="s">
        <v>322</v>
      </c>
      <c r="B117" s="21"/>
      <c r="C117" s="29">
        <f t="shared" si="6"/>
        <v>1017611</v>
      </c>
      <c r="D117" s="20"/>
      <c r="E117" s="29">
        <v>569668</v>
      </c>
      <c r="F117" s="29"/>
      <c r="G117" s="29">
        <v>71283</v>
      </c>
      <c r="H117" s="29"/>
      <c r="I117" s="29">
        <v>284097</v>
      </c>
      <c r="J117" s="29"/>
      <c r="K117" s="29">
        <v>22005</v>
      </c>
      <c r="L117" s="29"/>
      <c r="M117" s="29">
        <v>57666</v>
      </c>
      <c r="N117" s="29"/>
      <c r="O117" s="29">
        <v>12892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s="7" customFormat="1" ht="14.25" customHeight="1">
      <c r="A118" s="20" t="s">
        <v>101</v>
      </c>
      <c r="B118" s="21"/>
      <c r="C118" s="29">
        <f t="shared" si="6"/>
        <v>2478076</v>
      </c>
      <c r="D118" s="20"/>
      <c r="E118" s="29">
        <v>1635728</v>
      </c>
      <c r="F118" s="29"/>
      <c r="G118" s="29">
        <v>81063</v>
      </c>
      <c r="H118" s="29"/>
      <c r="I118" s="29">
        <v>655360</v>
      </c>
      <c r="J118" s="29"/>
      <c r="K118" s="29">
        <v>13653</v>
      </c>
      <c r="L118" s="29"/>
      <c r="M118" s="29">
        <v>77702</v>
      </c>
      <c r="N118" s="29"/>
      <c r="O118" s="29">
        <v>14570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s="7" customFormat="1" ht="14.25" customHeight="1">
      <c r="A119" s="20" t="s">
        <v>323</v>
      </c>
      <c r="B119" s="21"/>
      <c r="C119" s="38">
        <f t="shared" si="6"/>
        <v>14206404</v>
      </c>
      <c r="D119" s="20"/>
      <c r="E119" s="38">
        <f>SUM(E113:E118)</f>
        <v>8676695</v>
      </c>
      <c r="F119" s="29"/>
      <c r="G119" s="38">
        <f>SUM(G113:G118)</f>
        <v>580392</v>
      </c>
      <c r="H119" s="29"/>
      <c r="I119" s="38">
        <f>SUM(I113:I118)</f>
        <v>3556977</v>
      </c>
      <c r="J119" s="29"/>
      <c r="K119" s="38">
        <f>SUM(K113:K118)</f>
        <v>183307</v>
      </c>
      <c r="L119" s="29"/>
      <c r="M119" s="38">
        <f>SUM(M113:M118)</f>
        <v>688825</v>
      </c>
      <c r="N119" s="29"/>
      <c r="O119" s="38">
        <f>SUM(O113:O118)</f>
        <v>520208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s="7" customFormat="1" ht="14.25" customHeight="1">
      <c r="A120" s="20"/>
      <c r="B120" s="21"/>
      <c r="C120" s="29"/>
      <c r="D120" s="2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s="7" customFormat="1" ht="14.25" customHeight="1">
      <c r="A121" s="20" t="s">
        <v>224</v>
      </c>
      <c r="B121" s="21"/>
      <c r="C121" s="25">
        <f>SUM(E121:O121)</f>
        <v>1646</v>
      </c>
      <c r="D121" s="20"/>
      <c r="E121" s="25">
        <v>0</v>
      </c>
      <c r="F121" s="29"/>
      <c r="G121" s="25">
        <v>1646</v>
      </c>
      <c r="H121" s="29"/>
      <c r="I121" s="25">
        <v>0</v>
      </c>
      <c r="J121" s="29"/>
      <c r="K121" s="25">
        <v>0</v>
      </c>
      <c r="L121" s="29"/>
      <c r="M121" s="25">
        <v>0</v>
      </c>
      <c r="N121" s="29"/>
      <c r="O121" s="25">
        <v>0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s="7" customFormat="1" ht="13.5" customHeight="1">
      <c r="A122" s="20"/>
      <c r="B122" s="21"/>
      <c r="C122" s="20"/>
      <c r="D122" s="20"/>
      <c r="E122" s="20"/>
      <c r="F122" s="29"/>
      <c r="G122" s="20"/>
      <c r="H122" s="29"/>
      <c r="I122" s="20"/>
      <c r="J122" s="29"/>
      <c r="K122" s="20"/>
      <c r="L122" s="29"/>
      <c r="M122" s="20"/>
      <c r="N122" s="29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s="7" customFormat="1" ht="13.5" customHeight="1">
      <c r="A123" s="20" t="s">
        <v>290</v>
      </c>
      <c r="B123" s="21"/>
      <c r="C123" s="30">
        <f>SUM(E123:O123)</f>
        <v>274210</v>
      </c>
      <c r="D123" s="20"/>
      <c r="E123" s="30">
        <v>214529</v>
      </c>
      <c r="F123" s="29"/>
      <c r="G123" s="30">
        <v>0</v>
      </c>
      <c r="H123" s="29"/>
      <c r="I123" s="30">
        <v>59681</v>
      </c>
      <c r="J123" s="29"/>
      <c r="K123" s="30">
        <v>0</v>
      </c>
      <c r="L123" s="29"/>
      <c r="M123" s="30">
        <v>0</v>
      </c>
      <c r="N123" s="29"/>
      <c r="O123" s="30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s="7" customFormat="1" ht="13.5" customHeight="1">
      <c r="A124" s="20"/>
      <c r="B124" s="21"/>
      <c r="C124" s="20"/>
      <c r="D124" s="20"/>
      <c r="E124" s="20"/>
      <c r="F124" s="29"/>
      <c r="G124" s="20"/>
      <c r="H124" s="29"/>
      <c r="I124" s="20"/>
      <c r="J124" s="29"/>
      <c r="K124" s="20"/>
      <c r="L124" s="29"/>
      <c r="M124" s="20"/>
      <c r="N124" s="29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s="7" customFormat="1" ht="14.25" customHeight="1">
      <c r="A125" s="20" t="s">
        <v>324</v>
      </c>
      <c r="B125" s="21" t="s">
        <v>10</v>
      </c>
      <c r="C125" s="25">
        <f>SUM(E125:O125)</f>
        <v>3116696</v>
      </c>
      <c r="D125" s="20"/>
      <c r="E125" s="25">
        <v>1316112</v>
      </c>
      <c r="F125" s="29"/>
      <c r="G125" s="25">
        <v>22526</v>
      </c>
      <c r="H125" s="29"/>
      <c r="I125" s="25">
        <v>353537</v>
      </c>
      <c r="J125" s="29"/>
      <c r="K125" s="25">
        <v>46542</v>
      </c>
      <c r="L125" s="29"/>
      <c r="M125" s="25">
        <v>1236953</v>
      </c>
      <c r="N125" s="29"/>
      <c r="O125" s="25">
        <v>141026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7" customFormat="1" ht="13.5" customHeight="1">
      <c r="A126" s="20"/>
      <c r="B126" s="21" t="s">
        <v>10</v>
      </c>
      <c r="C126" s="20"/>
      <c r="D126" s="20"/>
      <c r="E126" s="20"/>
      <c r="F126" s="29"/>
      <c r="G126" s="20"/>
      <c r="H126" s="29"/>
      <c r="I126" s="20"/>
      <c r="J126" s="29"/>
      <c r="K126" s="20"/>
      <c r="L126" s="29"/>
      <c r="M126" s="20"/>
      <c r="N126" s="29"/>
      <c r="O126" s="20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7" customFormat="1" ht="14.25" customHeight="1">
      <c r="A127" s="20" t="s">
        <v>57</v>
      </c>
      <c r="B127" s="21" t="s">
        <v>10</v>
      </c>
      <c r="C127" s="25">
        <f>SUM(E127:O127)</f>
        <v>4286859</v>
      </c>
      <c r="D127" s="20"/>
      <c r="E127" s="25">
        <v>2920756</v>
      </c>
      <c r="F127" s="29"/>
      <c r="G127" s="25">
        <v>59642</v>
      </c>
      <c r="H127" s="29"/>
      <c r="I127" s="25">
        <v>1049377</v>
      </c>
      <c r="J127" s="29"/>
      <c r="K127" s="25">
        <v>84865</v>
      </c>
      <c r="L127" s="29"/>
      <c r="M127" s="25">
        <v>162309</v>
      </c>
      <c r="N127" s="29"/>
      <c r="O127" s="25">
        <v>9910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s="7" customFormat="1" ht="14.25" customHeight="1">
      <c r="A128" s="20"/>
      <c r="B128" s="21"/>
      <c r="C128" s="29"/>
      <c r="D128" s="2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s="7" customFormat="1" ht="14.25" customHeight="1">
      <c r="A129" s="20" t="s">
        <v>207</v>
      </c>
      <c r="B129" s="21" t="s">
        <v>10</v>
      </c>
      <c r="C129" s="20" t="s">
        <v>10</v>
      </c>
      <c r="D129" s="20"/>
      <c r="E129" s="20" t="s">
        <v>10</v>
      </c>
      <c r="F129" s="29" t="s">
        <v>10</v>
      </c>
      <c r="G129" s="20" t="s">
        <v>10</v>
      </c>
      <c r="H129" s="29" t="s">
        <v>10</v>
      </c>
      <c r="I129" s="20" t="s">
        <v>10</v>
      </c>
      <c r="J129" s="29" t="s">
        <v>10</v>
      </c>
      <c r="K129" s="20" t="s">
        <v>10</v>
      </c>
      <c r="L129" s="29" t="s">
        <v>10</v>
      </c>
      <c r="M129" s="20" t="s">
        <v>10</v>
      </c>
      <c r="N129" s="29" t="s">
        <v>10</v>
      </c>
      <c r="O129" s="20" t="s">
        <v>10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s="7" customFormat="1" ht="13.5" customHeight="1">
      <c r="A130" s="20" t="s">
        <v>58</v>
      </c>
      <c r="B130" s="21" t="s">
        <v>10</v>
      </c>
      <c r="C130" s="20">
        <f>SUM(E130:O130)</f>
        <v>280194</v>
      </c>
      <c r="D130" s="20"/>
      <c r="E130" s="24">
        <v>174016</v>
      </c>
      <c r="F130" s="29"/>
      <c r="G130" s="24">
        <v>15383</v>
      </c>
      <c r="H130" s="29"/>
      <c r="I130" s="24">
        <v>77897</v>
      </c>
      <c r="J130" s="29"/>
      <c r="K130" s="24">
        <v>0</v>
      </c>
      <c r="L130" s="29"/>
      <c r="M130" s="24">
        <v>12898</v>
      </c>
      <c r="N130" s="29"/>
      <c r="O130" s="24">
        <v>0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s="7" customFormat="1" ht="14.25" customHeight="1">
      <c r="A131" s="20" t="s">
        <v>70</v>
      </c>
      <c r="B131" s="21" t="s">
        <v>10</v>
      </c>
      <c r="C131" s="20">
        <f>SUM(E131:O131)</f>
        <v>82429</v>
      </c>
      <c r="D131" s="20"/>
      <c r="E131" s="24">
        <v>30341</v>
      </c>
      <c r="F131" s="29"/>
      <c r="G131" s="24">
        <v>3723</v>
      </c>
      <c r="H131" s="29"/>
      <c r="I131" s="24">
        <v>89</v>
      </c>
      <c r="J131" s="29"/>
      <c r="K131" s="24">
        <v>5463</v>
      </c>
      <c r="L131" s="29"/>
      <c r="M131" s="24">
        <v>42813</v>
      </c>
      <c r="N131" s="29"/>
      <c r="O131" s="24">
        <v>0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s="7" customFormat="1" ht="13.5" customHeight="1">
      <c r="A132" s="20" t="s">
        <v>244</v>
      </c>
      <c r="B132" s="21" t="s">
        <v>10</v>
      </c>
      <c r="C132" s="20">
        <f>SUM(E132:O132)</f>
        <v>6220565</v>
      </c>
      <c r="D132" s="20"/>
      <c r="E132" s="24">
        <v>4349350</v>
      </c>
      <c r="F132" s="29"/>
      <c r="G132" s="24">
        <v>68693</v>
      </c>
      <c r="H132" s="29"/>
      <c r="I132" s="24">
        <v>1621308</v>
      </c>
      <c r="J132" s="29"/>
      <c r="K132" s="24">
        <v>58564</v>
      </c>
      <c r="L132" s="29"/>
      <c r="M132" s="24">
        <v>118616</v>
      </c>
      <c r="N132" s="29"/>
      <c r="O132" s="24">
        <v>4034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s="7" customFormat="1" ht="14.25" customHeight="1">
      <c r="A133" s="20" t="s">
        <v>234</v>
      </c>
      <c r="B133" s="21" t="s">
        <v>10</v>
      </c>
      <c r="C133" s="25">
        <f>SUM(E133:O133)</f>
        <v>2202935</v>
      </c>
      <c r="D133" s="20"/>
      <c r="E133" s="25">
        <v>1359369</v>
      </c>
      <c r="F133" s="29"/>
      <c r="G133" s="25">
        <v>77945</v>
      </c>
      <c r="H133" s="29"/>
      <c r="I133" s="25">
        <v>515480</v>
      </c>
      <c r="J133" s="29"/>
      <c r="K133" s="25">
        <v>53296</v>
      </c>
      <c r="L133" s="29"/>
      <c r="M133" s="25">
        <v>189832</v>
      </c>
      <c r="N133" s="29"/>
      <c r="O133" s="25">
        <v>7013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s="7" customFormat="1" ht="13.5" customHeight="1">
      <c r="A134" s="20" t="s">
        <v>157</v>
      </c>
      <c r="B134" s="21" t="s">
        <v>10</v>
      </c>
      <c r="C134" s="25">
        <f>SUM(E134:O134)</f>
        <v>8786123</v>
      </c>
      <c r="D134" s="20"/>
      <c r="E134" s="25">
        <f>SUM(E130:E133)</f>
        <v>5913076</v>
      </c>
      <c r="F134" s="29"/>
      <c r="G134" s="25">
        <f>SUM(G130:G133)</f>
        <v>165744</v>
      </c>
      <c r="H134" s="29"/>
      <c r="I134" s="25">
        <f>SUM(I130:I133)</f>
        <v>2214774</v>
      </c>
      <c r="J134" s="29"/>
      <c r="K134" s="25">
        <f>SUM(K130:K133)</f>
        <v>117323</v>
      </c>
      <c r="L134" s="29"/>
      <c r="M134" s="25">
        <f>SUM(M130:M133)</f>
        <v>364159</v>
      </c>
      <c r="N134" s="29"/>
      <c r="O134" s="25">
        <f>SUM(O130:O133)</f>
        <v>11047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s="7" customFormat="1" ht="14.25" customHeight="1">
      <c r="A135" s="20"/>
      <c r="B135" s="21"/>
      <c r="C135" s="29"/>
      <c r="D135" s="20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s="7" customFormat="1" ht="14.25" customHeight="1">
      <c r="A136" s="20" t="s">
        <v>291</v>
      </c>
      <c r="B136" s="21" t="s">
        <v>10</v>
      </c>
      <c r="C136" s="20"/>
      <c r="D136" s="20"/>
      <c r="E136" s="20" t="s">
        <v>10</v>
      </c>
      <c r="F136" s="29" t="s">
        <v>10</v>
      </c>
      <c r="G136" s="20" t="s">
        <v>10</v>
      </c>
      <c r="H136" s="29" t="s">
        <v>10</v>
      </c>
      <c r="I136" s="20" t="s">
        <v>10</v>
      </c>
      <c r="J136" s="29" t="s">
        <v>10</v>
      </c>
      <c r="K136" s="20" t="s">
        <v>10</v>
      </c>
      <c r="L136" s="29" t="s">
        <v>10</v>
      </c>
      <c r="M136" s="20" t="s">
        <v>10</v>
      </c>
      <c r="N136" s="29" t="s">
        <v>10</v>
      </c>
      <c r="O136" s="20" t="s">
        <v>10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s="7" customFormat="1" ht="13.5" customHeight="1">
      <c r="A137" s="20" t="s">
        <v>38</v>
      </c>
      <c r="B137" s="21" t="s">
        <v>10</v>
      </c>
      <c r="C137" s="20">
        <f aca="true" t="shared" si="7" ref="C137:C143">SUM(E137:O137)</f>
        <v>8475136</v>
      </c>
      <c r="D137" s="20"/>
      <c r="E137" s="24">
        <v>5472710</v>
      </c>
      <c r="F137" s="29"/>
      <c r="G137" s="24">
        <v>514141</v>
      </c>
      <c r="H137" s="29"/>
      <c r="I137" s="24">
        <v>1880473</v>
      </c>
      <c r="J137" s="29"/>
      <c r="K137" s="24">
        <v>23044</v>
      </c>
      <c r="L137" s="29"/>
      <c r="M137" s="24">
        <v>521744</v>
      </c>
      <c r="N137" s="29"/>
      <c r="O137" s="24">
        <v>63024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s="7" customFormat="1" ht="14.25" customHeight="1">
      <c r="A138" s="20" t="s">
        <v>39</v>
      </c>
      <c r="B138" s="21" t="s">
        <v>10</v>
      </c>
      <c r="C138" s="20">
        <f t="shared" si="7"/>
        <v>5754512</v>
      </c>
      <c r="D138" s="20"/>
      <c r="E138" s="24">
        <v>3765171</v>
      </c>
      <c r="F138" s="29"/>
      <c r="G138" s="24">
        <v>324412</v>
      </c>
      <c r="H138" s="29"/>
      <c r="I138" s="24">
        <v>1105732</v>
      </c>
      <c r="J138" s="29"/>
      <c r="K138" s="24">
        <v>34069</v>
      </c>
      <c r="L138" s="29"/>
      <c r="M138" s="24">
        <v>521329</v>
      </c>
      <c r="N138" s="29"/>
      <c r="O138" s="24">
        <v>3799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7" customFormat="1" ht="14.25" customHeight="1">
      <c r="A139" s="20" t="s">
        <v>40</v>
      </c>
      <c r="B139" s="21" t="s">
        <v>10</v>
      </c>
      <c r="C139" s="20">
        <f t="shared" si="7"/>
        <v>2252029</v>
      </c>
      <c r="D139" s="20"/>
      <c r="E139" s="24">
        <v>1375661</v>
      </c>
      <c r="F139" s="29"/>
      <c r="G139" s="24">
        <v>56959</v>
      </c>
      <c r="H139" s="29"/>
      <c r="I139" s="24">
        <v>466548</v>
      </c>
      <c r="J139" s="29"/>
      <c r="K139" s="24">
        <v>33510</v>
      </c>
      <c r="L139" s="29"/>
      <c r="M139" s="24">
        <v>289696</v>
      </c>
      <c r="N139" s="29"/>
      <c r="O139" s="24">
        <v>29655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7" customFormat="1" ht="13.5" customHeight="1">
      <c r="A140" s="20" t="s">
        <v>20</v>
      </c>
      <c r="B140" s="21" t="s">
        <v>10</v>
      </c>
      <c r="C140" s="20">
        <f t="shared" si="7"/>
        <v>472424</v>
      </c>
      <c r="D140" s="20"/>
      <c r="E140" s="24">
        <v>312344</v>
      </c>
      <c r="F140" s="29"/>
      <c r="G140" s="24">
        <v>19296</v>
      </c>
      <c r="H140" s="29"/>
      <c r="I140" s="24">
        <v>106750</v>
      </c>
      <c r="J140" s="29"/>
      <c r="K140" s="24">
        <v>15410</v>
      </c>
      <c r="L140" s="29"/>
      <c r="M140" s="24">
        <v>16124</v>
      </c>
      <c r="N140" s="29"/>
      <c r="O140" s="24">
        <v>2500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:255" s="7" customFormat="1" ht="14.25" customHeight="1">
      <c r="A141" s="20" t="s">
        <v>32</v>
      </c>
      <c r="B141" s="21" t="s">
        <v>10</v>
      </c>
      <c r="C141" s="20">
        <f>SUM(E141:O141)</f>
        <v>6754393</v>
      </c>
      <c r="D141" s="20"/>
      <c r="E141" s="24">
        <v>4455429</v>
      </c>
      <c r="F141" s="29"/>
      <c r="G141" s="24">
        <v>263383</v>
      </c>
      <c r="H141" s="29"/>
      <c r="I141" s="24">
        <v>1614993</v>
      </c>
      <c r="J141" s="29"/>
      <c r="K141" s="24">
        <v>75304</v>
      </c>
      <c r="L141" s="29"/>
      <c r="M141" s="24">
        <v>336102</v>
      </c>
      <c r="N141" s="29"/>
      <c r="O141" s="24">
        <v>9182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s="7" customFormat="1" ht="14.25" customHeight="1">
      <c r="A142" s="20" t="s">
        <v>41</v>
      </c>
      <c r="B142" s="21" t="s">
        <v>10</v>
      </c>
      <c r="C142" s="25">
        <f t="shared" si="7"/>
        <v>5050697</v>
      </c>
      <c r="D142" s="20"/>
      <c r="E142" s="25">
        <v>3595637</v>
      </c>
      <c r="F142" s="29"/>
      <c r="G142" s="25">
        <v>138374</v>
      </c>
      <c r="H142" s="29"/>
      <c r="I142" s="25">
        <v>1272394</v>
      </c>
      <c r="J142" s="29"/>
      <c r="K142" s="25">
        <v>-13621</v>
      </c>
      <c r="L142" s="29"/>
      <c r="M142" s="25">
        <v>47049</v>
      </c>
      <c r="N142" s="29"/>
      <c r="O142" s="25">
        <v>10864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s="7" customFormat="1" ht="13.5" customHeight="1">
      <c r="A143" s="20" t="s">
        <v>292</v>
      </c>
      <c r="B143" s="21" t="s">
        <v>10</v>
      </c>
      <c r="C143" s="25">
        <f t="shared" si="7"/>
        <v>28759191</v>
      </c>
      <c r="D143" s="20"/>
      <c r="E143" s="25">
        <f>SUM(E137:E142)</f>
        <v>18976952</v>
      </c>
      <c r="F143" s="29"/>
      <c r="G143" s="25">
        <f>SUM(G137:G142)</f>
        <v>1316565</v>
      </c>
      <c r="H143" s="29"/>
      <c r="I143" s="25">
        <f>SUM(I137:I142)</f>
        <v>6446890</v>
      </c>
      <c r="J143" s="29"/>
      <c r="K143" s="25">
        <f>SUM(K137:K142)</f>
        <v>167716</v>
      </c>
      <c r="L143" s="29"/>
      <c r="M143" s="25">
        <f>SUM(M137:M142)</f>
        <v>1732044</v>
      </c>
      <c r="N143" s="29"/>
      <c r="O143" s="25">
        <f>SUM(O137:O142)</f>
        <v>119024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s="7" customFormat="1" ht="14.25" customHeight="1">
      <c r="A144" s="20"/>
      <c r="B144" s="21" t="s">
        <v>10</v>
      </c>
      <c r="C144" s="20"/>
      <c r="D144" s="20"/>
      <c r="E144" s="20"/>
      <c r="F144" s="29"/>
      <c r="G144" s="20"/>
      <c r="H144" s="29"/>
      <c r="I144" s="20"/>
      <c r="J144" s="29"/>
      <c r="K144" s="20"/>
      <c r="L144" s="29"/>
      <c r="M144" s="20"/>
      <c r="N144" s="29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s="7" customFormat="1" ht="13.5" customHeight="1">
      <c r="A145" s="20" t="s">
        <v>313</v>
      </c>
      <c r="B145" s="21"/>
      <c r="C145" s="29"/>
      <c r="D145" s="20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s="7" customFormat="1" ht="14.25" customHeight="1">
      <c r="A146" s="20" t="s">
        <v>189</v>
      </c>
      <c r="B146" s="21"/>
      <c r="C146" s="29">
        <f>SUM(E146:O146)</f>
        <v>3882483</v>
      </c>
      <c r="D146" s="29"/>
      <c r="E146" s="29">
        <v>2088820</v>
      </c>
      <c r="F146" s="29"/>
      <c r="G146" s="29">
        <v>61601</v>
      </c>
      <c r="H146" s="29"/>
      <c r="I146" s="29">
        <v>766929</v>
      </c>
      <c r="J146" s="29"/>
      <c r="K146" s="29">
        <v>97600</v>
      </c>
      <c r="L146" s="29"/>
      <c r="M146" s="29">
        <v>744434</v>
      </c>
      <c r="N146" s="29"/>
      <c r="O146" s="29">
        <v>123099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s="7" customFormat="1" ht="14.25" customHeight="1">
      <c r="A147" s="20" t="s">
        <v>70</v>
      </c>
      <c r="B147" s="21"/>
      <c r="C147" s="29">
        <f>SUM(E147:O147)</f>
        <v>43</v>
      </c>
      <c r="D147" s="20"/>
      <c r="E147" s="29">
        <v>0</v>
      </c>
      <c r="F147" s="29"/>
      <c r="G147" s="29">
        <v>43</v>
      </c>
      <c r="H147" s="29"/>
      <c r="I147" s="29">
        <v>0</v>
      </c>
      <c r="J147" s="29"/>
      <c r="K147" s="29">
        <v>0</v>
      </c>
      <c r="L147" s="29"/>
      <c r="M147" s="29">
        <v>0</v>
      </c>
      <c r="N147" s="29"/>
      <c r="O147" s="29"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s="7" customFormat="1" ht="14.25" customHeight="1">
      <c r="A148" s="20" t="s">
        <v>325</v>
      </c>
      <c r="B148" s="21"/>
      <c r="C148" s="38">
        <f>SUM(E148:O148)</f>
        <v>3882526</v>
      </c>
      <c r="D148" s="20"/>
      <c r="E148" s="38">
        <f>SUM(E146:E147)</f>
        <v>2088820</v>
      </c>
      <c r="F148" s="29"/>
      <c r="G148" s="38">
        <f>SUM(G146:G147)</f>
        <v>61644</v>
      </c>
      <c r="H148" s="29"/>
      <c r="I148" s="38">
        <f>SUM(I146:I147)</f>
        <v>766929</v>
      </c>
      <c r="J148" s="29"/>
      <c r="K148" s="38">
        <f>SUM(K146:K147)</f>
        <v>97600</v>
      </c>
      <c r="L148" s="29"/>
      <c r="M148" s="38">
        <f>SUM(M146:M147)</f>
        <v>744434</v>
      </c>
      <c r="N148" s="29"/>
      <c r="O148" s="38">
        <f>SUM(O146:O147)</f>
        <v>123099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s="7" customFormat="1" ht="13.5" customHeight="1">
      <c r="A149" s="20"/>
      <c r="B149" s="21"/>
      <c r="C149" s="20"/>
      <c r="D149" s="20"/>
      <c r="E149" s="20"/>
      <c r="F149" s="29"/>
      <c r="G149" s="20"/>
      <c r="H149" s="29"/>
      <c r="I149" s="20"/>
      <c r="J149" s="29"/>
      <c r="K149" s="20"/>
      <c r="L149" s="29"/>
      <c r="M149" s="20"/>
      <c r="N149" s="29"/>
      <c r="O149" s="20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:255" s="7" customFormat="1" ht="13.5" customHeight="1">
      <c r="A150" s="20" t="s">
        <v>293</v>
      </c>
      <c r="B150" s="21"/>
      <c r="C150" s="25">
        <f>SUM(E150:O150)</f>
        <v>713</v>
      </c>
      <c r="D150" s="20"/>
      <c r="E150" s="25">
        <v>0</v>
      </c>
      <c r="F150" s="29"/>
      <c r="G150" s="25">
        <v>0</v>
      </c>
      <c r="H150" s="29"/>
      <c r="I150" s="25">
        <v>713</v>
      </c>
      <c r="J150" s="29"/>
      <c r="K150" s="25">
        <v>0</v>
      </c>
      <c r="L150" s="29"/>
      <c r="M150" s="25">
        <v>0</v>
      </c>
      <c r="N150" s="29"/>
      <c r="O150" s="25">
        <v>0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:255" s="7" customFormat="1" ht="13.5" customHeight="1">
      <c r="A151" s="20"/>
      <c r="B151" s="21"/>
      <c r="C151" s="20"/>
      <c r="D151" s="20"/>
      <c r="E151" s="20"/>
      <c r="F151" s="29"/>
      <c r="G151" s="20"/>
      <c r="H151" s="29"/>
      <c r="I151" s="20"/>
      <c r="J151" s="29"/>
      <c r="K151" s="20"/>
      <c r="L151" s="29"/>
      <c r="M151" s="20"/>
      <c r="N151" s="29"/>
      <c r="O151" s="20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:255" s="7" customFormat="1" ht="14.25" customHeight="1">
      <c r="A152" s="20" t="s">
        <v>225</v>
      </c>
      <c r="B152" s="21"/>
      <c r="C152" s="25">
        <f>SUM(E152:O152)</f>
        <v>840346</v>
      </c>
      <c r="D152" s="20"/>
      <c r="E152" s="25">
        <v>584315</v>
      </c>
      <c r="F152" s="29"/>
      <c r="G152" s="25">
        <v>0</v>
      </c>
      <c r="H152" s="29"/>
      <c r="I152" s="25">
        <v>249549</v>
      </c>
      <c r="J152" s="29"/>
      <c r="K152" s="25">
        <v>0</v>
      </c>
      <c r="L152" s="29"/>
      <c r="M152" s="25">
        <v>6482</v>
      </c>
      <c r="N152" s="29"/>
      <c r="O152" s="25">
        <v>0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s="7" customFormat="1" ht="13.5" customHeight="1">
      <c r="A153" s="20"/>
      <c r="B153" s="21"/>
      <c r="C153" s="20"/>
      <c r="D153" s="20"/>
      <c r="E153" s="20"/>
      <c r="F153" s="29"/>
      <c r="G153" s="20"/>
      <c r="H153" s="29"/>
      <c r="I153" s="20"/>
      <c r="J153" s="29"/>
      <c r="K153" s="20"/>
      <c r="L153" s="29"/>
      <c r="M153" s="20"/>
      <c r="N153" s="29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s="7" customFormat="1" ht="14.25" customHeight="1">
      <c r="A154" s="20" t="s">
        <v>59</v>
      </c>
      <c r="B154" s="21" t="s">
        <v>10</v>
      </c>
      <c r="C154" s="25">
        <f>SUM(E154:O154)</f>
        <v>4341875</v>
      </c>
      <c r="D154" s="20"/>
      <c r="E154" s="25">
        <v>3098511</v>
      </c>
      <c r="F154" s="29"/>
      <c r="G154" s="25">
        <v>59557</v>
      </c>
      <c r="H154" s="29"/>
      <c r="I154" s="25">
        <v>1183782</v>
      </c>
      <c r="J154" s="29"/>
      <c r="K154" s="25">
        <v>0</v>
      </c>
      <c r="L154" s="29"/>
      <c r="M154" s="25">
        <v>25</v>
      </c>
      <c r="N154" s="29"/>
      <c r="O154" s="25">
        <v>0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s="7" customFormat="1" ht="14.25" customHeight="1">
      <c r="A155" s="20"/>
      <c r="B155" s="21"/>
      <c r="C155" s="29"/>
      <c r="D155" s="20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s="7" customFormat="1" ht="14.25" customHeight="1">
      <c r="A156" s="20" t="s">
        <v>208</v>
      </c>
      <c r="B156" s="21" t="s">
        <v>10</v>
      </c>
      <c r="C156" s="20"/>
      <c r="D156" s="20"/>
      <c r="E156" s="20"/>
      <c r="F156" s="29"/>
      <c r="G156" s="20"/>
      <c r="H156" s="29"/>
      <c r="I156" s="20"/>
      <c r="J156" s="29"/>
      <c r="K156" s="20"/>
      <c r="L156" s="29"/>
      <c r="M156" s="20"/>
      <c r="N156" s="29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s="7" customFormat="1" ht="13.5" customHeight="1">
      <c r="A157" s="20" t="s">
        <v>60</v>
      </c>
      <c r="B157" s="21" t="s">
        <v>10</v>
      </c>
      <c r="C157" s="20">
        <f aca="true" t="shared" si="8" ref="C157:C164">SUM(E157:O157)</f>
        <v>7994361</v>
      </c>
      <c r="D157" s="20"/>
      <c r="E157" s="24">
        <v>4913851</v>
      </c>
      <c r="F157" s="29"/>
      <c r="G157" s="24">
        <v>59719</v>
      </c>
      <c r="H157" s="29"/>
      <c r="I157" s="24">
        <v>2088775</v>
      </c>
      <c r="J157" s="29"/>
      <c r="K157" s="24">
        <v>103550</v>
      </c>
      <c r="L157" s="29"/>
      <c r="M157" s="24">
        <v>622121</v>
      </c>
      <c r="N157" s="29"/>
      <c r="O157" s="24">
        <v>206345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s="7" customFormat="1" ht="14.25" customHeight="1">
      <c r="A158" s="20" t="s">
        <v>61</v>
      </c>
      <c r="B158" s="21" t="s">
        <v>10</v>
      </c>
      <c r="C158" s="20">
        <f t="shared" si="8"/>
        <v>1961530</v>
      </c>
      <c r="D158" s="20"/>
      <c r="E158" s="24">
        <v>1177467</v>
      </c>
      <c r="F158" s="29"/>
      <c r="G158" s="24">
        <v>167671</v>
      </c>
      <c r="H158" s="29"/>
      <c r="I158" s="24">
        <v>540700</v>
      </c>
      <c r="J158" s="29"/>
      <c r="K158" s="24">
        <v>1944</v>
      </c>
      <c r="L158" s="29"/>
      <c r="M158" s="24">
        <v>67153</v>
      </c>
      <c r="N158" s="29"/>
      <c r="O158" s="24">
        <v>6595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s="7" customFormat="1" ht="13.5" customHeight="1">
      <c r="A159" s="20" t="s">
        <v>62</v>
      </c>
      <c r="B159" s="21" t="s">
        <v>10</v>
      </c>
      <c r="C159" s="20">
        <f t="shared" si="8"/>
        <v>86062</v>
      </c>
      <c r="D159" s="20"/>
      <c r="E159" s="24">
        <v>41850</v>
      </c>
      <c r="F159" s="29"/>
      <c r="G159" s="24">
        <v>6765</v>
      </c>
      <c r="H159" s="29"/>
      <c r="I159" s="24">
        <v>19471</v>
      </c>
      <c r="J159" s="29"/>
      <c r="K159" s="24">
        <v>735</v>
      </c>
      <c r="L159" s="29"/>
      <c r="M159" s="24">
        <v>17241</v>
      </c>
      <c r="N159" s="29"/>
      <c r="O159" s="24">
        <v>0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s="7" customFormat="1" ht="14.25" customHeight="1">
      <c r="A160" s="20" t="s">
        <v>20</v>
      </c>
      <c r="B160" s="21" t="s">
        <v>10</v>
      </c>
      <c r="C160" s="20">
        <f t="shared" si="8"/>
        <v>422173</v>
      </c>
      <c r="D160" s="20"/>
      <c r="E160" s="24">
        <v>275167</v>
      </c>
      <c r="F160" s="29"/>
      <c r="G160" s="24">
        <v>4558</v>
      </c>
      <c r="H160" s="29"/>
      <c r="I160" s="24">
        <v>17272</v>
      </c>
      <c r="J160" s="29"/>
      <c r="K160" s="24">
        <v>0</v>
      </c>
      <c r="L160" s="29"/>
      <c r="M160" s="24">
        <v>123377</v>
      </c>
      <c r="N160" s="29"/>
      <c r="O160" s="24">
        <v>1799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s="7" customFormat="1" ht="13.5" customHeight="1">
      <c r="A161" s="20" t="s">
        <v>63</v>
      </c>
      <c r="B161" s="21" t="s">
        <v>10</v>
      </c>
      <c r="C161" s="20">
        <f t="shared" si="8"/>
        <v>588353</v>
      </c>
      <c r="D161" s="20"/>
      <c r="E161" s="24">
        <v>185376</v>
      </c>
      <c r="F161" s="29"/>
      <c r="G161" s="24">
        <v>328992</v>
      </c>
      <c r="H161" s="29"/>
      <c r="I161" s="24">
        <v>214569</v>
      </c>
      <c r="J161" s="29"/>
      <c r="K161" s="24">
        <v>0</v>
      </c>
      <c r="L161" s="29"/>
      <c r="M161" s="24">
        <v>-243426</v>
      </c>
      <c r="N161" s="29"/>
      <c r="O161" s="24">
        <v>102842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7" customFormat="1" ht="14.25" customHeight="1">
      <c r="A162" s="20" t="s">
        <v>64</v>
      </c>
      <c r="B162" s="21" t="s">
        <v>10</v>
      </c>
      <c r="C162" s="20">
        <f t="shared" si="8"/>
        <v>2520073</v>
      </c>
      <c r="D162" s="20"/>
      <c r="E162" s="24">
        <v>1379873</v>
      </c>
      <c r="F162" s="29"/>
      <c r="G162" s="24">
        <v>315405</v>
      </c>
      <c r="H162" s="29"/>
      <c r="I162" s="24">
        <v>646908</v>
      </c>
      <c r="J162" s="29"/>
      <c r="K162" s="24">
        <v>42998</v>
      </c>
      <c r="L162" s="29"/>
      <c r="M162" s="24">
        <v>71970</v>
      </c>
      <c r="N162" s="29"/>
      <c r="O162" s="24">
        <v>62919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s="7" customFormat="1" ht="14.25" customHeight="1">
      <c r="A163" s="20" t="s">
        <v>65</v>
      </c>
      <c r="B163" s="21" t="s">
        <v>10</v>
      </c>
      <c r="C163" s="30">
        <f t="shared" si="8"/>
        <v>2368953</v>
      </c>
      <c r="D163" s="20"/>
      <c r="E163" s="30">
        <v>10062</v>
      </c>
      <c r="F163" s="29"/>
      <c r="G163" s="30">
        <v>0</v>
      </c>
      <c r="H163" s="29"/>
      <c r="I163" s="30">
        <v>4125</v>
      </c>
      <c r="J163" s="29"/>
      <c r="K163" s="30">
        <v>15428</v>
      </c>
      <c r="L163" s="29"/>
      <c r="M163" s="30">
        <v>2057794</v>
      </c>
      <c r="N163" s="29"/>
      <c r="O163" s="30">
        <v>281544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s="7" customFormat="1" ht="13.5" customHeight="1">
      <c r="A164" s="20" t="s">
        <v>155</v>
      </c>
      <c r="B164" s="21" t="s">
        <v>10</v>
      </c>
      <c r="C164" s="25">
        <f t="shared" si="8"/>
        <v>15941505</v>
      </c>
      <c r="D164" s="20"/>
      <c r="E164" s="25">
        <f>SUM(E157:E163)</f>
        <v>7983646</v>
      </c>
      <c r="F164" s="29"/>
      <c r="G164" s="25">
        <f>SUM(G157:G163)</f>
        <v>883110</v>
      </c>
      <c r="H164" s="29"/>
      <c r="I164" s="25">
        <f>SUM(I157:I163)</f>
        <v>3531820</v>
      </c>
      <c r="J164" s="29"/>
      <c r="K164" s="25">
        <f>SUM(K157:K163)</f>
        <v>164655</v>
      </c>
      <c r="L164" s="29"/>
      <c r="M164" s="25">
        <f>SUM(M157:M163)</f>
        <v>2716230</v>
      </c>
      <c r="N164" s="29"/>
      <c r="O164" s="25">
        <f>SUM(O157:O163)</f>
        <v>662044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s="7" customFormat="1" ht="14.25" customHeight="1">
      <c r="A165" s="20"/>
      <c r="B165" s="21" t="s">
        <v>10</v>
      </c>
      <c r="C165" s="20"/>
      <c r="D165" s="20"/>
      <c r="E165" s="20"/>
      <c r="F165" s="29"/>
      <c r="G165" s="20"/>
      <c r="H165" s="29"/>
      <c r="I165" s="20"/>
      <c r="J165" s="29"/>
      <c r="K165" s="20"/>
      <c r="L165" s="29"/>
      <c r="M165" s="20"/>
      <c r="N165" s="29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s="7" customFormat="1" ht="13.5" customHeight="1">
      <c r="A166" s="20" t="s">
        <v>156</v>
      </c>
      <c r="B166" s="21" t="s">
        <v>10</v>
      </c>
      <c r="C166" s="25">
        <f>SUM(E166:O166)</f>
        <v>195203959</v>
      </c>
      <c r="D166" s="20"/>
      <c r="E166" s="25">
        <f>SUM(E150+E164+E154+E148+E134+E123+E127+E125+E90+E88+E86+E84+E71+E63+E61+E55+E53+E143+E110+E40+E32+E17+E152+E121+E119+E15)</f>
        <v>122725635</v>
      </c>
      <c r="F166" s="29"/>
      <c r="G166" s="25">
        <f>SUM(G150+G164+G154+G148+G134+G123+G127+G125+G90+G88+G86+G84+G71+G63+G61+G55+G53+G143+G110+G40+G32+G17+G152+G121+G119+G15)</f>
        <v>6959387</v>
      </c>
      <c r="H166" s="29"/>
      <c r="I166" s="25">
        <f>SUM(I150+I164+I154+I148+I134+I123+I127+I125+I90+I88+I86+I84+I71+I63+I61+I55+I53+I143+I110+I40+I32+I17+I152+I121+I119+I15)</f>
        <v>46997669</v>
      </c>
      <c r="J166" s="29"/>
      <c r="K166" s="25">
        <f>SUM(K150+K164+K154+K148+K134+K123+K127+K125+K90+K88+K86+K84+K71+K63+K61+K55+K53+K143+K110+K40+K32+K17+K152+K121+K119+K15)</f>
        <v>1957004</v>
      </c>
      <c r="L166" s="29"/>
      <c r="M166" s="25">
        <f>SUM(M150+M164+M154+M148+M134+M123+M127+M125+M90+M88+M86+M84+M71+M63+M61+M55+M53+M143+M110+M40+M32+M17+M152+M121+M119+M15)</f>
        <v>14288592</v>
      </c>
      <c r="N166" s="29"/>
      <c r="O166" s="25">
        <f>SUM(O150+O164+O154+O148+O134+O123+O127+O125+O90+O88+O86+O84+O71+O63+O61+O55+O53+O143+O110+O40+O32+O17+O152+O121+O119+O15)</f>
        <v>2275672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s="7" customFormat="1" ht="14.25" customHeight="1">
      <c r="A167" s="20"/>
      <c r="B167" s="21" t="s">
        <v>10</v>
      </c>
      <c r="C167" s="20"/>
      <c r="D167" s="20"/>
      <c r="E167" s="20"/>
      <c r="F167" s="29"/>
      <c r="G167" s="20"/>
      <c r="H167" s="29"/>
      <c r="I167" s="20"/>
      <c r="J167" s="29"/>
      <c r="K167" s="20"/>
      <c r="L167" s="29"/>
      <c r="M167" s="20"/>
      <c r="N167" s="29"/>
      <c r="O167" s="20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s="7" customFormat="1" ht="13.5" customHeight="1">
      <c r="A168" s="20" t="s">
        <v>12</v>
      </c>
      <c r="B168" s="21" t="s">
        <v>10</v>
      </c>
      <c r="C168" s="20" t="s">
        <v>11</v>
      </c>
      <c r="D168" s="20"/>
      <c r="E168" s="20" t="s">
        <v>11</v>
      </c>
      <c r="F168" s="29" t="s">
        <v>11</v>
      </c>
      <c r="G168" s="20" t="s">
        <v>11</v>
      </c>
      <c r="H168" s="29" t="s">
        <v>11</v>
      </c>
      <c r="I168" s="20" t="s">
        <v>11</v>
      </c>
      <c r="J168" s="29" t="s">
        <v>11</v>
      </c>
      <c r="K168" s="20" t="s">
        <v>11</v>
      </c>
      <c r="L168" s="29" t="s">
        <v>11</v>
      </c>
      <c r="M168" s="20" t="s">
        <v>11</v>
      </c>
      <c r="N168" s="29" t="s">
        <v>11</v>
      </c>
      <c r="O168" s="20" t="s">
        <v>11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s="7" customFormat="1" ht="14.25" customHeight="1">
      <c r="A169" s="20" t="s">
        <v>202</v>
      </c>
      <c r="B169" s="21" t="s">
        <v>10</v>
      </c>
      <c r="C169" s="20" t="s">
        <v>11</v>
      </c>
      <c r="D169" s="20"/>
      <c r="E169" s="20" t="s">
        <v>11</v>
      </c>
      <c r="F169" s="29" t="s">
        <v>11</v>
      </c>
      <c r="G169" s="20" t="s">
        <v>11</v>
      </c>
      <c r="H169" s="29" t="s">
        <v>11</v>
      </c>
      <c r="I169" s="20" t="s">
        <v>11</v>
      </c>
      <c r="J169" s="29" t="s">
        <v>11</v>
      </c>
      <c r="K169" s="20" t="s">
        <v>11</v>
      </c>
      <c r="L169" s="29" t="s">
        <v>11</v>
      </c>
      <c r="M169" s="20" t="s">
        <v>11</v>
      </c>
      <c r="N169" s="29" t="s">
        <v>11</v>
      </c>
      <c r="O169" s="20" t="s">
        <v>11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s="7" customFormat="1" ht="14.25" customHeight="1">
      <c r="A170" s="20" t="s">
        <v>340</v>
      </c>
      <c r="B170" s="21"/>
      <c r="C170" s="20">
        <f>SUM(E170:O170)</f>
        <v>-15</v>
      </c>
      <c r="D170" s="20"/>
      <c r="E170" s="20">
        <v>0</v>
      </c>
      <c r="F170" s="29"/>
      <c r="G170" s="20">
        <v>0</v>
      </c>
      <c r="H170" s="29"/>
      <c r="I170" s="20">
        <v>0</v>
      </c>
      <c r="J170" s="29"/>
      <c r="K170" s="20">
        <v>0</v>
      </c>
      <c r="L170" s="29"/>
      <c r="M170" s="20">
        <v>-15</v>
      </c>
      <c r="N170" s="29"/>
      <c r="O170" s="20"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255" s="7" customFormat="1" ht="14.25" customHeight="1">
      <c r="A171" s="20" t="s">
        <v>343</v>
      </c>
      <c r="B171" s="21"/>
      <c r="C171" s="20">
        <f>SUM(E171:O171)</f>
        <v>147</v>
      </c>
      <c r="D171" s="20"/>
      <c r="E171" s="20">
        <v>0</v>
      </c>
      <c r="F171" s="29"/>
      <c r="G171" s="20">
        <v>0</v>
      </c>
      <c r="H171" s="29"/>
      <c r="I171" s="20">
        <v>0</v>
      </c>
      <c r="J171" s="29"/>
      <c r="K171" s="20">
        <v>0</v>
      </c>
      <c r="L171" s="29"/>
      <c r="M171" s="20">
        <v>147</v>
      </c>
      <c r="N171" s="29"/>
      <c r="O171" s="20">
        <v>0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s="7" customFormat="1" ht="13.5" customHeight="1">
      <c r="A172" s="20" t="s">
        <v>160</v>
      </c>
      <c r="B172" s="21" t="s">
        <v>10</v>
      </c>
      <c r="C172" s="27">
        <f>SUM(E172:O172)</f>
        <v>132</v>
      </c>
      <c r="D172" s="20"/>
      <c r="E172" s="27">
        <f>SUM(E170:E171)</f>
        <v>0</v>
      </c>
      <c r="F172" s="29"/>
      <c r="G172" s="27">
        <f>SUM(G170:G171)</f>
        <v>0</v>
      </c>
      <c r="H172" s="29"/>
      <c r="I172" s="27">
        <f>SUM(I170:I171)</f>
        <v>0</v>
      </c>
      <c r="J172" s="29"/>
      <c r="K172" s="27">
        <f>SUM(K170:K171)</f>
        <v>0</v>
      </c>
      <c r="L172" s="29"/>
      <c r="M172" s="27">
        <f>SUM(M170:M171)</f>
        <v>132</v>
      </c>
      <c r="N172" s="29"/>
      <c r="O172" s="27">
        <f>SUM(O170:O171)</f>
        <v>0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s="7" customFormat="1" ht="14.25" customHeight="1">
      <c r="A173" s="20"/>
      <c r="B173" s="21"/>
      <c r="C173" s="29"/>
      <c r="D173" s="20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:255" s="7" customFormat="1" ht="13.5" customHeight="1">
      <c r="A174" s="20" t="s">
        <v>203</v>
      </c>
      <c r="B174" s="21" t="s">
        <v>10</v>
      </c>
      <c r="C174" s="20" t="s">
        <v>10</v>
      </c>
      <c r="D174" s="20"/>
      <c r="E174" s="20"/>
      <c r="F174" s="29" t="s">
        <v>10</v>
      </c>
      <c r="G174" s="20"/>
      <c r="H174" s="29" t="s">
        <v>10</v>
      </c>
      <c r="I174" s="20"/>
      <c r="J174" s="29" t="s">
        <v>10</v>
      </c>
      <c r="K174" s="20"/>
      <c r="L174" s="29" t="s">
        <v>10</v>
      </c>
      <c r="M174" s="20"/>
      <c r="N174" s="29" t="s">
        <v>10</v>
      </c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:255" s="7" customFormat="1" ht="13.5" customHeight="1">
      <c r="A175" s="20" t="s">
        <v>70</v>
      </c>
      <c r="B175" s="21"/>
      <c r="C175" s="29">
        <f>SUM(E175:O175)</f>
        <v>1863</v>
      </c>
      <c r="D175" s="20"/>
      <c r="E175" s="20">
        <v>0</v>
      </c>
      <c r="F175" s="29"/>
      <c r="G175" s="20">
        <v>0</v>
      </c>
      <c r="H175" s="29"/>
      <c r="I175" s="20">
        <v>1863</v>
      </c>
      <c r="J175" s="29"/>
      <c r="K175" s="20">
        <v>0</v>
      </c>
      <c r="L175" s="29"/>
      <c r="M175" s="20">
        <v>0</v>
      </c>
      <c r="N175" s="29"/>
      <c r="O175" s="20"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7" customFormat="1" ht="13.5" customHeight="1">
      <c r="A176" s="20" t="s">
        <v>51</v>
      </c>
      <c r="B176" s="21"/>
      <c r="C176" s="29">
        <f>SUM(E176:O176)</f>
        <v>2524</v>
      </c>
      <c r="D176" s="20"/>
      <c r="E176" s="29">
        <v>0</v>
      </c>
      <c r="F176" s="29"/>
      <c r="G176" s="29">
        <v>0</v>
      </c>
      <c r="H176" s="29"/>
      <c r="I176" s="29">
        <v>2524</v>
      </c>
      <c r="J176" s="29"/>
      <c r="K176" s="29">
        <v>0</v>
      </c>
      <c r="L176" s="29"/>
      <c r="M176" s="29">
        <v>0</v>
      </c>
      <c r="N176" s="29"/>
      <c r="O176" s="29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s="7" customFormat="1" ht="13.5" customHeight="1">
      <c r="A177" s="20" t="s">
        <v>283</v>
      </c>
      <c r="B177" s="21" t="s">
        <v>10</v>
      </c>
      <c r="C177" s="29">
        <f>SUM(E177:O177)</f>
        <v>110152</v>
      </c>
      <c r="D177" s="20"/>
      <c r="E177" s="29">
        <v>0</v>
      </c>
      <c r="F177" s="29"/>
      <c r="G177" s="29">
        <v>33505</v>
      </c>
      <c r="H177" s="29"/>
      <c r="I177" s="29">
        <v>0</v>
      </c>
      <c r="J177" s="29"/>
      <c r="K177" s="29">
        <v>0</v>
      </c>
      <c r="L177" s="29"/>
      <c r="M177" s="29">
        <v>73244</v>
      </c>
      <c r="N177" s="29"/>
      <c r="O177" s="29">
        <v>3403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7" customFormat="1" ht="13.5" customHeight="1">
      <c r="A178" s="20" t="s">
        <v>294</v>
      </c>
      <c r="B178" s="21"/>
      <c r="C178" s="38">
        <f>SUM(E178:O178)</f>
        <v>114539</v>
      </c>
      <c r="D178" s="20"/>
      <c r="E178" s="38">
        <f>SUM(E175:E177)</f>
        <v>0</v>
      </c>
      <c r="F178" s="29"/>
      <c r="G178" s="38">
        <f>SUM(G175:G177)</f>
        <v>33505</v>
      </c>
      <c r="H178" s="29"/>
      <c r="I178" s="38">
        <f>SUM(I175:I177)</f>
        <v>4387</v>
      </c>
      <c r="J178" s="29"/>
      <c r="K178" s="38">
        <f>SUM(K175:K177)</f>
        <v>0</v>
      </c>
      <c r="L178" s="29"/>
      <c r="M178" s="38">
        <f>SUM(M175:M177)</f>
        <v>73244</v>
      </c>
      <c r="N178" s="29"/>
      <c r="O178" s="38">
        <f>SUM(O175:O177)</f>
        <v>3403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7" customFormat="1" ht="14.25" customHeight="1">
      <c r="A179" s="20"/>
      <c r="B179" s="21" t="s">
        <v>10</v>
      </c>
      <c r="C179" s="20"/>
      <c r="D179" s="20"/>
      <c r="E179" s="20"/>
      <c r="F179" s="29"/>
      <c r="G179" s="20"/>
      <c r="H179" s="29"/>
      <c r="I179" s="20"/>
      <c r="J179" s="29"/>
      <c r="K179" s="20"/>
      <c r="L179" s="29"/>
      <c r="M179" s="20"/>
      <c r="N179" s="29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7" customFormat="1" ht="13.5" customHeight="1">
      <c r="A180" s="20" t="s">
        <v>270</v>
      </c>
      <c r="B180" s="21" t="s">
        <v>10</v>
      </c>
      <c r="C180" s="20" t="s">
        <v>10</v>
      </c>
      <c r="D180" s="20"/>
      <c r="E180" s="20" t="s">
        <v>10</v>
      </c>
      <c r="F180" s="29" t="s">
        <v>10</v>
      </c>
      <c r="G180" s="20" t="s">
        <v>10</v>
      </c>
      <c r="H180" s="29" t="s">
        <v>10</v>
      </c>
      <c r="I180" s="20" t="s">
        <v>10</v>
      </c>
      <c r="J180" s="29" t="s">
        <v>10</v>
      </c>
      <c r="K180" s="20" t="s">
        <v>10</v>
      </c>
      <c r="L180" s="29" t="s">
        <v>10</v>
      </c>
      <c r="M180" s="20" t="s">
        <v>10</v>
      </c>
      <c r="N180" s="29" t="s">
        <v>10</v>
      </c>
      <c r="O180" s="20" t="s">
        <v>10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s="7" customFormat="1" ht="13.5" customHeight="1">
      <c r="A181" s="20" t="s">
        <v>295</v>
      </c>
      <c r="B181" s="21"/>
      <c r="C181" s="20">
        <f>SUM(E181:O181)</f>
        <v>2542</v>
      </c>
      <c r="D181" s="20"/>
      <c r="E181" s="20">
        <v>0</v>
      </c>
      <c r="F181" s="29"/>
      <c r="G181" s="20">
        <v>0</v>
      </c>
      <c r="H181" s="29"/>
      <c r="I181" s="20">
        <v>2542</v>
      </c>
      <c r="J181" s="29"/>
      <c r="K181" s="20">
        <v>0</v>
      </c>
      <c r="L181" s="29"/>
      <c r="M181" s="20">
        <v>0</v>
      </c>
      <c r="N181" s="29"/>
      <c r="O181" s="20"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7" customFormat="1" ht="13.5" customHeight="1">
      <c r="A182" s="20" t="s">
        <v>190</v>
      </c>
      <c r="B182" s="21"/>
      <c r="C182" s="20">
        <f>SUM(E182:O182)</f>
        <v>192717</v>
      </c>
      <c r="D182" s="20"/>
      <c r="E182" s="20">
        <v>97902</v>
      </c>
      <c r="F182" s="29"/>
      <c r="G182" s="20">
        <v>0</v>
      </c>
      <c r="H182" s="29"/>
      <c r="I182" s="20">
        <v>45324</v>
      </c>
      <c r="J182" s="29"/>
      <c r="K182" s="20">
        <v>0</v>
      </c>
      <c r="L182" s="29"/>
      <c r="M182" s="20">
        <v>49491</v>
      </c>
      <c r="N182" s="29"/>
      <c r="O182" s="20"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s="7" customFormat="1" ht="13.5" customHeight="1">
      <c r="A183" s="20" t="s">
        <v>344</v>
      </c>
      <c r="B183" s="21"/>
      <c r="C183" s="20">
        <f>SUM(E183:O183)</f>
        <v>34819</v>
      </c>
      <c r="D183" s="20"/>
      <c r="E183" s="20">
        <v>24429</v>
      </c>
      <c r="F183" s="29"/>
      <c r="G183" s="20">
        <v>0</v>
      </c>
      <c r="H183" s="29"/>
      <c r="I183" s="20">
        <v>10390</v>
      </c>
      <c r="J183" s="29"/>
      <c r="K183" s="20">
        <v>0</v>
      </c>
      <c r="L183" s="29"/>
      <c r="M183" s="20">
        <v>0</v>
      </c>
      <c r="N183" s="29"/>
      <c r="O183" s="20"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s="7" customFormat="1" ht="13.5" customHeight="1">
      <c r="A184" s="20" t="s">
        <v>271</v>
      </c>
      <c r="B184" s="21" t="s">
        <v>10</v>
      </c>
      <c r="C184" s="27">
        <f>SUM(E184+G184+I184+K184+M184+O184)</f>
        <v>230078</v>
      </c>
      <c r="D184" s="20"/>
      <c r="E184" s="27">
        <f>SUM(E181:E183)</f>
        <v>122331</v>
      </c>
      <c r="F184" s="29"/>
      <c r="G184" s="27">
        <f>SUM(G181:G183)</f>
        <v>0</v>
      </c>
      <c r="H184" s="29"/>
      <c r="I184" s="27">
        <f>SUM(I181:I183)</f>
        <v>58256</v>
      </c>
      <c r="J184" s="29"/>
      <c r="K184" s="27">
        <f>SUM(K181:K183)</f>
        <v>0</v>
      </c>
      <c r="L184" s="29"/>
      <c r="M184" s="27">
        <f>SUM(M181:M183)</f>
        <v>49491</v>
      </c>
      <c r="N184" s="29"/>
      <c r="O184" s="27">
        <f>SUM(O181:O183)</f>
        <v>0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s="7" customFormat="1" ht="13.5" customHeight="1">
      <c r="A185" s="20"/>
      <c r="B185" s="21"/>
      <c r="C185" s="29"/>
      <c r="D185" s="20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s="7" customFormat="1" ht="13.5" customHeight="1">
      <c r="A186" s="20" t="s">
        <v>191</v>
      </c>
      <c r="B186" s="21" t="s">
        <v>10</v>
      </c>
      <c r="C186" s="25">
        <f>SUM(E186:O186)</f>
        <v>2915502</v>
      </c>
      <c r="D186" s="20"/>
      <c r="E186" s="25">
        <v>1470088</v>
      </c>
      <c r="F186" s="29"/>
      <c r="G186" s="25">
        <v>7050</v>
      </c>
      <c r="H186" s="29"/>
      <c r="I186" s="25">
        <v>588524</v>
      </c>
      <c r="J186" s="29"/>
      <c r="K186" s="25">
        <v>9683</v>
      </c>
      <c r="L186" s="29"/>
      <c r="M186" s="25">
        <v>798521</v>
      </c>
      <c r="N186" s="29"/>
      <c r="O186" s="25">
        <v>41636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s="7" customFormat="1" ht="13.5" customHeight="1">
      <c r="A187" s="20"/>
      <c r="B187" s="21"/>
      <c r="C187" s="29"/>
      <c r="D187" s="20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s="7" customFormat="1" ht="13.5" customHeight="1">
      <c r="A188" s="20" t="s">
        <v>188</v>
      </c>
      <c r="B188" s="21"/>
      <c r="C188" s="25">
        <f>SUM(E188:O188)</f>
        <v>7384498</v>
      </c>
      <c r="D188" s="20"/>
      <c r="E188" s="25">
        <v>4514848</v>
      </c>
      <c r="F188" s="29"/>
      <c r="G188" s="25">
        <v>104868</v>
      </c>
      <c r="H188" s="29"/>
      <c r="I188" s="25">
        <v>1892359</v>
      </c>
      <c r="J188" s="29"/>
      <c r="K188" s="25">
        <v>163244</v>
      </c>
      <c r="L188" s="29"/>
      <c r="M188" s="25">
        <v>490072</v>
      </c>
      <c r="N188" s="29"/>
      <c r="O188" s="25">
        <v>219107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:255" s="7" customFormat="1" ht="13.5" customHeight="1">
      <c r="A189" s="20"/>
      <c r="B189" s="21"/>
      <c r="C189" s="29"/>
      <c r="D189" s="20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7" customFormat="1" ht="13.5" customHeight="1">
      <c r="A190" s="20" t="s">
        <v>73</v>
      </c>
      <c r="B190" s="21"/>
      <c r="C190" s="25">
        <f>SUM(E190:O190)</f>
        <v>1538984</v>
      </c>
      <c r="D190" s="20"/>
      <c r="E190" s="25">
        <v>1042698</v>
      </c>
      <c r="F190" s="29"/>
      <c r="G190" s="25">
        <v>2151</v>
      </c>
      <c r="H190" s="29"/>
      <c r="I190" s="25">
        <v>453565</v>
      </c>
      <c r="J190" s="29"/>
      <c r="K190" s="25">
        <v>7123</v>
      </c>
      <c r="L190" s="29"/>
      <c r="M190" s="25">
        <v>30334</v>
      </c>
      <c r="N190" s="29"/>
      <c r="O190" s="25">
        <v>3113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s="7" customFormat="1" ht="13.5" customHeight="1">
      <c r="A191" s="20"/>
      <c r="B191" s="21" t="s">
        <v>10</v>
      </c>
      <c r="C191" s="20"/>
      <c r="D191" s="20"/>
      <c r="E191" s="20"/>
      <c r="F191" s="29"/>
      <c r="G191" s="20"/>
      <c r="H191" s="29"/>
      <c r="I191" s="20"/>
      <c r="J191" s="29"/>
      <c r="K191" s="20"/>
      <c r="L191" s="29"/>
      <c r="M191" s="20"/>
      <c r="N191" s="29"/>
      <c r="O191" s="2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7" customFormat="1" ht="13.5" customHeight="1">
      <c r="A192" s="20" t="s">
        <v>204</v>
      </c>
      <c r="B192" s="21" t="s">
        <v>10</v>
      </c>
      <c r="C192" s="20"/>
      <c r="D192" s="20"/>
      <c r="E192" s="20"/>
      <c r="F192" s="29"/>
      <c r="G192" s="20"/>
      <c r="H192" s="29"/>
      <c r="I192" s="20"/>
      <c r="J192" s="29"/>
      <c r="K192" s="20"/>
      <c r="L192" s="29"/>
      <c r="M192" s="20"/>
      <c r="N192" s="29"/>
      <c r="O192" s="20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s="7" customFormat="1" ht="13.5" customHeight="1">
      <c r="A193" s="20" t="s">
        <v>255</v>
      </c>
      <c r="B193" s="21" t="s">
        <v>10</v>
      </c>
      <c r="C193" s="20">
        <f aca="true" t="shared" si="9" ref="C193:C201">SUM(E193:O193)</f>
        <v>21816</v>
      </c>
      <c r="D193" s="20"/>
      <c r="E193" s="20">
        <v>0</v>
      </c>
      <c r="F193" s="29"/>
      <c r="G193" s="20">
        <v>0</v>
      </c>
      <c r="H193" s="29"/>
      <c r="I193" s="20">
        <v>0</v>
      </c>
      <c r="J193" s="29"/>
      <c r="K193" s="20">
        <v>0</v>
      </c>
      <c r="L193" s="29"/>
      <c r="M193" s="20">
        <v>21816</v>
      </c>
      <c r="N193" s="29"/>
      <c r="O193" s="20">
        <v>0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7" customFormat="1" ht="13.5" customHeight="1">
      <c r="A194" s="20" t="s">
        <v>326</v>
      </c>
      <c r="B194" s="21"/>
      <c r="C194" s="20">
        <f>SUM(E194:O194)</f>
        <v>23328</v>
      </c>
      <c r="D194" s="20"/>
      <c r="E194" s="20">
        <v>0</v>
      </c>
      <c r="F194" s="29"/>
      <c r="G194" s="20">
        <v>0</v>
      </c>
      <c r="H194" s="29"/>
      <c r="I194" s="20">
        <v>0</v>
      </c>
      <c r="J194" s="29"/>
      <c r="K194" s="20">
        <v>0</v>
      </c>
      <c r="L194" s="29"/>
      <c r="M194" s="20">
        <v>23328</v>
      </c>
      <c r="N194" s="29"/>
      <c r="O194" s="20">
        <v>0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s="7" customFormat="1" ht="13.5" customHeight="1">
      <c r="A195" s="20" t="s">
        <v>256</v>
      </c>
      <c r="B195" s="21" t="s">
        <v>10</v>
      </c>
      <c r="C195" s="20">
        <f t="shared" si="9"/>
        <v>246676</v>
      </c>
      <c r="D195" s="20"/>
      <c r="E195" s="20">
        <v>59959</v>
      </c>
      <c r="F195" s="29"/>
      <c r="G195" s="20">
        <v>58906</v>
      </c>
      <c r="H195" s="29"/>
      <c r="I195" s="20">
        <v>52362</v>
      </c>
      <c r="J195" s="29"/>
      <c r="K195" s="20">
        <v>0</v>
      </c>
      <c r="L195" s="29"/>
      <c r="M195" s="20">
        <v>75449</v>
      </c>
      <c r="N195" s="29"/>
      <c r="O195" s="20">
        <v>0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s="7" customFormat="1" ht="13.5" customHeight="1">
      <c r="A196" s="20" t="s">
        <v>260</v>
      </c>
      <c r="B196" s="21"/>
      <c r="C196" s="20">
        <f t="shared" si="9"/>
        <v>888164</v>
      </c>
      <c r="D196" s="20"/>
      <c r="E196" s="20">
        <v>572330</v>
      </c>
      <c r="F196" s="29"/>
      <c r="G196" s="20">
        <v>40738</v>
      </c>
      <c r="H196" s="29"/>
      <c r="I196" s="20">
        <v>248680</v>
      </c>
      <c r="J196" s="29"/>
      <c r="K196" s="20">
        <v>1297</v>
      </c>
      <c r="L196" s="29"/>
      <c r="M196" s="20">
        <v>21721</v>
      </c>
      <c r="N196" s="29"/>
      <c r="O196" s="20">
        <v>3398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s="7" customFormat="1" ht="13.5" customHeight="1">
      <c r="A197" s="20" t="s">
        <v>273</v>
      </c>
      <c r="B197" s="21" t="s">
        <v>10</v>
      </c>
      <c r="C197" s="20">
        <f t="shared" si="9"/>
        <v>681914</v>
      </c>
      <c r="D197" s="20"/>
      <c r="E197" s="20">
        <v>449982</v>
      </c>
      <c r="F197" s="29"/>
      <c r="G197" s="20">
        <v>20722</v>
      </c>
      <c r="H197" s="29"/>
      <c r="I197" s="20">
        <v>199133</v>
      </c>
      <c r="J197" s="29"/>
      <c r="K197" s="20">
        <v>0</v>
      </c>
      <c r="L197" s="29"/>
      <c r="M197" s="20">
        <v>12077</v>
      </c>
      <c r="N197" s="29"/>
      <c r="O197" s="20">
        <v>0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255" s="7" customFormat="1" ht="13.5" customHeight="1">
      <c r="A198" s="20" t="s">
        <v>274</v>
      </c>
      <c r="B198" s="21" t="s">
        <v>10</v>
      </c>
      <c r="C198" s="20">
        <f t="shared" si="9"/>
        <v>2492752</v>
      </c>
      <c r="D198" s="20"/>
      <c r="E198" s="20">
        <v>1584306</v>
      </c>
      <c r="F198" s="29"/>
      <c r="G198" s="20">
        <v>2456</v>
      </c>
      <c r="H198" s="29"/>
      <c r="I198" s="20">
        <v>643329</v>
      </c>
      <c r="J198" s="29"/>
      <c r="K198" s="20">
        <v>28293</v>
      </c>
      <c r="L198" s="29"/>
      <c r="M198" s="20">
        <v>148146</v>
      </c>
      <c r="N198" s="29"/>
      <c r="O198" s="20">
        <v>86222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7" customFormat="1" ht="13.5" customHeight="1">
      <c r="A199" s="20" t="s">
        <v>275</v>
      </c>
      <c r="B199" s="21" t="s">
        <v>10</v>
      </c>
      <c r="C199" s="20">
        <f t="shared" si="9"/>
        <v>8358</v>
      </c>
      <c r="D199" s="20"/>
      <c r="E199" s="20">
        <v>0</v>
      </c>
      <c r="F199" s="29"/>
      <c r="G199" s="20">
        <v>0</v>
      </c>
      <c r="H199" s="29"/>
      <c r="I199" s="20">
        <v>0</v>
      </c>
      <c r="J199" s="29"/>
      <c r="K199" s="20">
        <v>0</v>
      </c>
      <c r="L199" s="29"/>
      <c r="M199" s="20">
        <v>8358</v>
      </c>
      <c r="N199" s="29"/>
      <c r="O199" s="20">
        <v>0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7" customFormat="1" ht="13.5" customHeight="1">
      <c r="A200" s="20" t="s">
        <v>276</v>
      </c>
      <c r="B200" s="21" t="s">
        <v>10</v>
      </c>
      <c r="C200" s="25">
        <f t="shared" si="9"/>
        <v>26568</v>
      </c>
      <c r="D200" s="20"/>
      <c r="E200" s="25">
        <v>0</v>
      </c>
      <c r="F200" s="29"/>
      <c r="G200" s="25">
        <v>0</v>
      </c>
      <c r="H200" s="29"/>
      <c r="I200" s="25">
        <v>0</v>
      </c>
      <c r="J200" s="29"/>
      <c r="K200" s="25">
        <v>0</v>
      </c>
      <c r="L200" s="29"/>
      <c r="M200" s="25">
        <v>26568</v>
      </c>
      <c r="N200" s="29"/>
      <c r="O200" s="25">
        <v>0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7" customFormat="1" ht="13.5" customHeight="1">
      <c r="A201" s="20" t="s">
        <v>277</v>
      </c>
      <c r="B201" s="21" t="s">
        <v>10</v>
      </c>
      <c r="C201" s="25">
        <f t="shared" si="9"/>
        <v>4389576</v>
      </c>
      <c r="D201" s="20"/>
      <c r="E201" s="25">
        <f>SUM(E193:E200)</f>
        <v>2666577</v>
      </c>
      <c r="F201" s="29"/>
      <c r="G201" s="25">
        <f>SUM(G193:G200)</f>
        <v>122822</v>
      </c>
      <c r="H201" s="29"/>
      <c r="I201" s="25">
        <f>SUM(I193:I200)</f>
        <v>1143504</v>
      </c>
      <c r="J201" s="29"/>
      <c r="K201" s="25">
        <f>SUM(K193:K200)</f>
        <v>29590</v>
      </c>
      <c r="L201" s="29"/>
      <c r="M201" s="25">
        <f>SUM(M193:M200)</f>
        <v>337463</v>
      </c>
      <c r="N201" s="29"/>
      <c r="O201" s="25">
        <f>SUM(O193:O200)</f>
        <v>89620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:255" s="7" customFormat="1" ht="13.5" customHeight="1">
      <c r="A202" s="20"/>
      <c r="B202" s="21"/>
      <c r="C202" s="29"/>
      <c r="D202" s="20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7" customFormat="1" ht="13.5" customHeight="1">
      <c r="A203" s="20" t="s">
        <v>206</v>
      </c>
      <c r="B203" s="21" t="s">
        <v>10</v>
      </c>
      <c r="C203" s="20" t="s">
        <v>10</v>
      </c>
      <c r="D203" s="20"/>
      <c r="E203" s="20"/>
      <c r="F203" s="29" t="s">
        <v>10</v>
      </c>
      <c r="G203" s="20"/>
      <c r="H203" s="29" t="s">
        <v>10</v>
      </c>
      <c r="I203" s="20"/>
      <c r="J203" s="29" t="s">
        <v>10</v>
      </c>
      <c r="K203" s="20"/>
      <c r="L203" s="29" t="s">
        <v>10</v>
      </c>
      <c r="M203" s="20"/>
      <c r="N203" s="29" t="s">
        <v>10</v>
      </c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s="7" customFormat="1" ht="13.5" customHeight="1">
      <c r="A204" s="20" t="s">
        <v>317</v>
      </c>
      <c r="B204" s="21"/>
      <c r="C204" s="20">
        <f>SUM(E204:O204)</f>
        <v>154469</v>
      </c>
      <c r="D204" s="20"/>
      <c r="E204" s="20">
        <v>108375</v>
      </c>
      <c r="F204" s="29"/>
      <c r="G204" s="20">
        <v>0</v>
      </c>
      <c r="H204" s="29"/>
      <c r="I204" s="20">
        <v>46094</v>
      </c>
      <c r="J204" s="29"/>
      <c r="K204" s="20">
        <v>0</v>
      </c>
      <c r="L204" s="29"/>
      <c r="M204" s="20">
        <v>0</v>
      </c>
      <c r="N204" s="29"/>
      <c r="O204" s="20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s="7" customFormat="1" ht="13.5" customHeight="1">
      <c r="A205" s="20" t="s">
        <v>52</v>
      </c>
      <c r="B205" s="21" t="s">
        <v>10</v>
      </c>
      <c r="C205" s="20">
        <f>SUM(E205:O205)</f>
        <v>1411599</v>
      </c>
      <c r="D205" s="20"/>
      <c r="E205" s="20">
        <v>1008588</v>
      </c>
      <c r="F205" s="29"/>
      <c r="G205" s="20">
        <v>0</v>
      </c>
      <c r="H205" s="29"/>
      <c r="I205" s="20">
        <v>402990</v>
      </c>
      <c r="J205" s="29"/>
      <c r="K205" s="20">
        <v>0</v>
      </c>
      <c r="L205" s="29"/>
      <c r="M205" s="20">
        <v>21</v>
      </c>
      <c r="N205" s="29"/>
      <c r="O205" s="20">
        <v>0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s="7" customFormat="1" ht="13.5" customHeight="1">
      <c r="A206" s="20" t="s">
        <v>74</v>
      </c>
      <c r="B206" s="21" t="s">
        <v>10</v>
      </c>
      <c r="C206" s="20">
        <f>SUM(E206:O206)</f>
        <v>1375875</v>
      </c>
      <c r="D206" s="20"/>
      <c r="E206" s="20">
        <v>965306</v>
      </c>
      <c r="F206" s="29"/>
      <c r="G206" s="20">
        <v>0</v>
      </c>
      <c r="H206" s="29"/>
      <c r="I206" s="20">
        <v>410562</v>
      </c>
      <c r="J206" s="29"/>
      <c r="K206" s="20">
        <v>0</v>
      </c>
      <c r="L206" s="29"/>
      <c r="M206" s="20">
        <v>7</v>
      </c>
      <c r="N206" s="29"/>
      <c r="O206" s="20"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s="7" customFormat="1" ht="13.5" customHeight="1">
      <c r="A207" s="20" t="s">
        <v>318</v>
      </c>
      <c r="B207" s="21" t="s">
        <v>10</v>
      </c>
      <c r="C207" s="20">
        <f>SUM(E207:O207)</f>
        <v>358483</v>
      </c>
      <c r="D207" s="20"/>
      <c r="E207" s="20">
        <v>250071</v>
      </c>
      <c r="F207" s="29"/>
      <c r="G207" s="20">
        <v>0</v>
      </c>
      <c r="H207" s="29"/>
      <c r="I207" s="20">
        <v>108283</v>
      </c>
      <c r="J207" s="29"/>
      <c r="K207" s="20">
        <v>0</v>
      </c>
      <c r="L207" s="29"/>
      <c r="M207" s="20">
        <v>129</v>
      </c>
      <c r="N207" s="29"/>
      <c r="O207" s="20">
        <v>0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s="7" customFormat="1" ht="13.5" customHeight="1">
      <c r="A208" s="20" t="s">
        <v>319</v>
      </c>
      <c r="B208" s="21" t="s">
        <v>10</v>
      </c>
      <c r="C208" s="20">
        <f aca="true" t="shared" si="10" ref="C208:C217">SUM(E208:O208)</f>
        <v>2902200</v>
      </c>
      <c r="D208" s="20"/>
      <c r="E208" s="20">
        <v>2021245</v>
      </c>
      <c r="F208" s="29"/>
      <c r="G208" s="20">
        <v>0</v>
      </c>
      <c r="H208" s="29"/>
      <c r="I208" s="20">
        <v>846193</v>
      </c>
      <c r="J208" s="29"/>
      <c r="K208" s="20">
        <v>7169</v>
      </c>
      <c r="L208" s="29"/>
      <c r="M208" s="20">
        <v>17176</v>
      </c>
      <c r="N208" s="29"/>
      <c r="O208" s="20">
        <v>10417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7" customFormat="1" ht="13.5" customHeight="1">
      <c r="A209" s="20" t="s">
        <v>327</v>
      </c>
      <c r="B209" s="21"/>
      <c r="C209" s="20">
        <f t="shared" si="10"/>
        <v>271779</v>
      </c>
      <c r="D209" s="20"/>
      <c r="E209" s="20">
        <v>175804</v>
      </c>
      <c r="F209" s="29"/>
      <c r="G209" s="20">
        <v>2788</v>
      </c>
      <c r="H209" s="29"/>
      <c r="I209" s="20">
        <v>70300</v>
      </c>
      <c r="J209" s="29"/>
      <c r="K209" s="20">
        <v>5199</v>
      </c>
      <c r="L209" s="29"/>
      <c r="M209" s="20">
        <v>17688</v>
      </c>
      <c r="N209" s="29"/>
      <c r="O209" s="20">
        <v>0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7" customFormat="1" ht="13.5" customHeight="1">
      <c r="A210" s="20" t="s">
        <v>75</v>
      </c>
      <c r="B210" s="21" t="s">
        <v>10</v>
      </c>
      <c r="C210" s="20">
        <f t="shared" si="10"/>
        <v>34983</v>
      </c>
      <c r="D210" s="20"/>
      <c r="E210" s="20">
        <v>10964</v>
      </c>
      <c r="F210" s="29"/>
      <c r="G210" s="20">
        <v>2632</v>
      </c>
      <c r="H210" s="29"/>
      <c r="I210" s="20">
        <v>8547</v>
      </c>
      <c r="J210" s="29"/>
      <c r="K210" s="20">
        <v>4073</v>
      </c>
      <c r="L210" s="29"/>
      <c r="M210" s="20">
        <v>8767</v>
      </c>
      <c r="N210" s="29"/>
      <c r="O210" s="20">
        <v>0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:255" s="7" customFormat="1" ht="13.5" customHeight="1">
      <c r="A211" s="20" t="s">
        <v>20</v>
      </c>
      <c r="B211" s="21" t="s">
        <v>10</v>
      </c>
      <c r="C211" s="20">
        <f t="shared" si="10"/>
        <v>326376</v>
      </c>
      <c r="D211" s="20"/>
      <c r="E211" s="20">
        <v>95763</v>
      </c>
      <c r="F211" s="29"/>
      <c r="G211" s="20">
        <v>20866</v>
      </c>
      <c r="H211" s="29"/>
      <c r="I211" s="20">
        <v>35692</v>
      </c>
      <c r="J211" s="29"/>
      <c r="K211" s="20">
        <v>43508</v>
      </c>
      <c r="L211" s="29"/>
      <c r="M211" s="20">
        <v>113510</v>
      </c>
      <c r="N211" s="29"/>
      <c r="O211" s="20">
        <v>17037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s="7" customFormat="1" ht="13.5" customHeight="1">
      <c r="A212" s="20" t="s">
        <v>245</v>
      </c>
      <c r="B212" s="21"/>
      <c r="C212" s="20">
        <f t="shared" si="10"/>
        <v>5580</v>
      </c>
      <c r="D212" s="20"/>
      <c r="E212" s="20">
        <v>0</v>
      </c>
      <c r="F212" s="29"/>
      <c r="G212" s="20">
        <v>1510</v>
      </c>
      <c r="H212" s="29"/>
      <c r="I212" s="20">
        <v>4070</v>
      </c>
      <c r="J212" s="29"/>
      <c r="K212" s="20">
        <v>0</v>
      </c>
      <c r="L212" s="29"/>
      <c r="M212" s="20">
        <v>0</v>
      </c>
      <c r="N212" s="29"/>
      <c r="O212" s="20">
        <v>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7" customFormat="1" ht="13.5" customHeight="1">
      <c r="A213" s="20" t="s">
        <v>320</v>
      </c>
      <c r="B213" s="21" t="s">
        <v>10</v>
      </c>
      <c r="C213" s="20">
        <f t="shared" si="10"/>
        <v>2039460</v>
      </c>
      <c r="D213" s="20"/>
      <c r="E213" s="20">
        <v>1409406</v>
      </c>
      <c r="F213" s="29"/>
      <c r="G213" s="20">
        <v>1320</v>
      </c>
      <c r="H213" s="29"/>
      <c r="I213" s="20">
        <v>618340</v>
      </c>
      <c r="J213" s="29"/>
      <c r="K213" s="20">
        <v>2433</v>
      </c>
      <c r="L213" s="29"/>
      <c r="M213" s="20">
        <v>4527</v>
      </c>
      <c r="N213" s="29"/>
      <c r="O213" s="20">
        <v>3434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s="7" customFormat="1" ht="13.5" customHeight="1">
      <c r="A214" s="20" t="s">
        <v>54</v>
      </c>
      <c r="B214" s="21" t="s">
        <v>10</v>
      </c>
      <c r="C214" s="20">
        <f t="shared" si="10"/>
        <v>1109384</v>
      </c>
      <c r="D214" s="20"/>
      <c r="E214" s="20">
        <v>787830</v>
      </c>
      <c r="F214" s="29"/>
      <c r="G214" s="20">
        <v>13871</v>
      </c>
      <c r="H214" s="29"/>
      <c r="I214" s="20">
        <v>307154</v>
      </c>
      <c r="J214" s="29"/>
      <c r="K214" s="20">
        <v>0</v>
      </c>
      <c r="L214" s="29"/>
      <c r="M214" s="20">
        <v>529</v>
      </c>
      <c r="N214" s="29"/>
      <c r="O214" s="20">
        <v>0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s="7" customFormat="1" ht="13.5" customHeight="1">
      <c r="A215" s="20" t="s">
        <v>345</v>
      </c>
      <c r="B215" s="21" t="s">
        <v>10</v>
      </c>
      <c r="C215" s="20">
        <f>SUM(E215:O215)</f>
        <v>48290</v>
      </c>
      <c r="D215" s="20"/>
      <c r="E215" s="20">
        <v>0</v>
      </c>
      <c r="F215" s="29"/>
      <c r="G215" s="20">
        <v>0</v>
      </c>
      <c r="H215" s="29"/>
      <c r="I215" s="20">
        <v>0</v>
      </c>
      <c r="J215" s="29"/>
      <c r="K215" s="20">
        <v>0</v>
      </c>
      <c r="L215" s="29"/>
      <c r="M215" s="20">
        <v>0</v>
      </c>
      <c r="N215" s="29"/>
      <c r="O215" s="20">
        <v>48290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7" customFormat="1" ht="13.5" customHeight="1">
      <c r="A216" s="20" t="s">
        <v>76</v>
      </c>
      <c r="B216" s="21" t="s">
        <v>10</v>
      </c>
      <c r="C216" s="25">
        <f>SUM(E216:O216)</f>
        <v>43002</v>
      </c>
      <c r="D216" s="20"/>
      <c r="E216" s="25">
        <v>18307</v>
      </c>
      <c r="F216" s="29"/>
      <c r="G216" s="25">
        <v>1402</v>
      </c>
      <c r="H216" s="29"/>
      <c r="I216" s="25">
        <v>2336</v>
      </c>
      <c r="J216" s="29"/>
      <c r="K216" s="25">
        <v>3152</v>
      </c>
      <c r="L216" s="29"/>
      <c r="M216" s="25">
        <v>15506</v>
      </c>
      <c r="N216" s="29"/>
      <c r="O216" s="25">
        <v>2299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s="7" customFormat="1" ht="13.5" customHeight="1">
      <c r="A217" s="20" t="s">
        <v>158</v>
      </c>
      <c r="B217" s="21" t="s">
        <v>10</v>
      </c>
      <c r="C217" s="25">
        <f t="shared" si="10"/>
        <v>10081480</v>
      </c>
      <c r="D217" s="20"/>
      <c r="E217" s="25">
        <f>SUM(E204:E216)</f>
        <v>6851659</v>
      </c>
      <c r="F217" s="29"/>
      <c r="G217" s="25">
        <f>SUM(G204:G216)</f>
        <v>44389</v>
      </c>
      <c r="H217" s="29"/>
      <c r="I217" s="25">
        <f>SUM(I204:I216)</f>
        <v>2860561</v>
      </c>
      <c r="J217" s="29"/>
      <c r="K217" s="25">
        <f>SUM(K204:K216)</f>
        <v>65534</v>
      </c>
      <c r="L217" s="29"/>
      <c r="M217" s="25">
        <f>SUM(M204:M216)</f>
        <v>177860</v>
      </c>
      <c r="N217" s="29"/>
      <c r="O217" s="25">
        <f>SUM(O204:O216)</f>
        <v>81477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s="7" customFormat="1" ht="13.5" customHeight="1">
      <c r="A218" s="20"/>
      <c r="B218" s="21"/>
      <c r="C218" s="20"/>
      <c r="D218" s="20"/>
      <c r="E218" s="20"/>
      <c r="F218" s="29"/>
      <c r="G218" s="20"/>
      <c r="H218" s="29"/>
      <c r="I218" s="20"/>
      <c r="J218" s="29"/>
      <c r="K218" s="20"/>
      <c r="L218" s="29"/>
      <c r="M218" s="20"/>
      <c r="N218" s="29"/>
      <c r="O218" s="20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s="7" customFormat="1" ht="13.5" customHeight="1">
      <c r="A219" s="20" t="s">
        <v>288</v>
      </c>
      <c r="B219" s="21" t="s">
        <v>10</v>
      </c>
      <c r="C219" s="20"/>
      <c r="D219" s="20"/>
      <c r="E219" s="20" t="s">
        <v>11</v>
      </c>
      <c r="F219" s="29" t="s">
        <v>11</v>
      </c>
      <c r="G219" s="20" t="s">
        <v>11</v>
      </c>
      <c r="H219" s="29" t="s">
        <v>11</v>
      </c>
      <c r="I219" s="20" t="s">
        <v>11</v>
      </c>
      <c r="J219" s="29" t="s">
        <v>11</v>
      </c>
      <c r="K219" s="20" t="s">
        <v>11</v>
      </c>
      <c r="L219" s="29" t="s">
        <v>11</v>
      </c>
      <c r="M219" s="20" t="s">
        <v>11</v>
      </c>
      <c r="N219" s="29" t="s">
        <v>11</v>
      </c>
      <c r="O219" s="20" t="s">
        <v>11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s="7" customFormat="1" ht="13.5" customHeight="1">
      <c r="A220" s="20" t="s">
        <v>23</v>
      </c>
      <c r="B220" s="21"/>
      <c r="C220" s="20">
        <f aca="true" t="shared" si="11" ref="C220:C226">SUM(E220:O220)</f>
        <v>58538</v>
      </c>
      <c r="D220" s="20"/>
      <c r="E220" s="20">
        <v>41070</v>
      </c>
      <c r="F220" s="29"/>
      <c r="G220" s="20">
        <v>0</v>
      </c>
      <c r="H220" s="29"/>
      <c r="I220" s="20">
        <v>17468</v>
      </c>
      <c r="J220" s="29"/>
      <c r="K220" s="20">
        <v>0</v>
      </c>
      <c r="L220" s="29"/>
      <c r="M220" s="20">
        <v>0</v>
      </c>
      <c r="N220" s="29"/>
      <c r="O220" s="20">
        <v>0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7" customFormat="1" ht="13.5" customHeight="1">
      <c r="A221" s="20" t="s">
        <v>233</v>
      </c>
      <c r="B221" s="21"/>
      <c r="C221" s="20">
        <f t="shared" si="11"/>
        <v>41775</v>
      </c>
      <c r="D221" s="20"/>
      <c r="E221" s="20">
        <v>29309</v>
      </c>
      <c r="F221" s="29"/>
      <c r="G221" s="20">
        <v>0</v>
      </c>
      <c r="H221" s="29"/>
      <c r="I221" s="20">
        <v>12466</v>
      </c>
      <c r="J221" s="29"/>
      <c r="K221" s="20">
        <v>0</v>
      </c>
      <c r="L221" s="29"/>
      <c r="M221" s="20">
        <v>0</v>
      </c>
      <c r="N221" s="29"/>
      <c r="O221" s="20">
        <v>0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:255" s="7" customFormat="1" ht="13.5" customHeight="1">
      <c r="A222" s="20" t="s">
        <v>29</v>
      </c>
      <c r="B222" s="21" t="s">
        <v>10</v>
      </c>
      <c r="C222" s="20">
        <f t="shared" si="11"/>
        <v>142237</v>
      </c>
      <c r="D222" s="20"/>
      <c r="E222" s="20">
        <v>94885</v>
      </c>
      <c r="F222" s="29"/>
      <c r="G222" s="20">
        <v>0</v>
      </c>
      <c r="H222" s="29"/>
      <c r="I222" s="20">
        <v>40356</v>
      </c>
      <c r="J222" s="29"/>
      <c r="K222" s="20">
        <v>0</v>
      </c>
      <c r="L222" s="29"/>
      <c r="M222" s="20">
        <v>6996</v>
      </c>
      <c r="N222" s="29"/>
      <c r="O222" s="20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:255" s="7" customFormat="1" ht="13.5" customHeight="1">
      <c r="A223" s="20" t="s">
        <v>66</v>
      </c>
      <c r="B223" s="21" t="s">
        <v>10</v>
      </c>
      <c r="C223" s="20">
        <f t="shared" si="11"/>
        <v>46794</v>
      </c>
      <c r="D223" s="20"/>
      <c r="E223" s="20">
        <v>32831</v>
      </c>
      <c r="F223" s="29"/>
      <c r="G223" s="20">
        <v>0</v>
      </c>
      <c r="H223" s="29"/>
      <c r="I223" s="20">
        <v>13963</v>
      </c>
      <c r="J223" s="29"/>
      <c r="K223" s="20">
        <v>0</v>
      </c>
      <c r="L223" s="29"/>
      <c r="M223" s="20">
        <v>0</v>
      </c>
      <c r="N223" s="29"/>
      <c r="O223" s="20">
        <v>0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s="7" customFormat="1" ht="13.5" customHeight="1">
      <c r="A224" s="20" t="s">
        <v>36</v>
      </c>
      <c r="B224" s="21" t="s">
        <v>10</v>
      </c>
      <c r="C224" s="20">
        <f t="shared" si="11"/>
        <v>56060</v>
      </c>
      <c r="D224" s="20"/>
      <c r="E224" s="20">
        <v>38152</v>
      </c>
      <c r="F224" s="29"/>
      <c r="G224" s="20">
        <v>0</v>
      </c>
      <c r="H224" s="29"/>
      <c r="I224" s="20">
        <v>17908</v>
      </c>
      <c r="J224" s="29"/>
      <c r="K224" s="20">
        <v>0</v>
      </c>
      <c r="L224" s="29"/>
      <c r="M224" s="20">
        <v>0</v>
      </c>
      <c r="N224" s="29"/>
      <c r="O224" s="20">
        <v>0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s="7" customFormat="1" ht="13.5" customHeight="1">
      <c r="A225" s="20" t="s">
        <v>68</v>
      </c>
      <c r="B225" s="21" t="s">
        <v>10</v>
      </c>
      <c r="C225" s="25">
        <f t="shared" si="11"/>
        <v>33080</v>
      </c>
      <c r="D225" s="20"/>
      <c r="E225" s="25">
        <v>0</v>
      </c>
      <c r="F225" s="29"/>
      <c r="G225" s="25">
        <v>0</v>
      </c>
      <c r="H225" s="29"/>
      <c r="I225" s="25">
        <v>0</v>
      </c>
      <c r="J225" s="29"/>
      <c r="K225" s="25">
        <v>0</v>
      </c>
      <c r="L225" s="29"/>
      <c r="M225" s="25">
        <v>33080</v>
      </c>
      <c r="N225" s="29"/>
      <c r="O225" s="25">
        <v>0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s="7" customFormat="1" ht="13.5" customHeight="1">
      <c r="A226" s="20" t="s">
        <v>289</v>
      </c>
      <c r="B226" s="21" t="s">
        <v>10</v>
      </c>
      <c r="C226" s="25">
        <f t="shared" si="11"/>
        <v>378484</v>
      </c>
      <c r="D226" s="20"/>
      <c r="E226" s="25">
        <f>SUM(E220:E225)</f>
        <v>236247</v>
      </c>
      <c r="F226" s="29"/>
      <c r="G226" s="25">
        <f>SUM(G220:G225)</f>
        <v>0</v>
      </c>
      <c r="H226" s="29"/>
      <c r="I226" s="25">
        <f>SUM(I220:I225)</f>
        <v>102161</v>
      </c>
      <c r="J226" s="29"/>
      <c r="K226" s="25">
        <f>SUM(K220:K225)</f>
        <v>0</v>
      </c>
      <c r="L226" s="29"/>
      <c r="M226" s="25">
        <f>SUM(M220:M225)</f>
        <v>40076</v>
      </c>
      <c r="N226" s="29"/>
      <c r="O226" s="25">
        <f>SUM(O220:O225)</f>
        <v>0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s="7" customFormat="1" ht="13.5" customHeight="1">
      <c r="A227" s="20"/>
      <c r="B227" s="21" t="s">
        <v>10</v>
      </c>
      <c r="C227" s="20"/>
      <c r="D227" s="20"/>
      <c r="E227" s="20"/>
      <c r="F227" s="29"/>
      <c r="G227" s="20"/>
      <c r="H227" s="29"/>
      <c r="I227" s="20"/>
      <c r="J227" s="29"/>
      <c r="K227" s="20"/>
      <c r="L227" s="29"/>
      <c r="M227" s="20"/>
      <c r="N227" s="29"/>
      <c r="O227" s="20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s="7" customFormat="1" ht="13.5" customHeight="1">
      <c r="A228" s="20" t="s">
        <v>328</v>
      </c>
      <c r="B228" s="21" t="s">
        <v>10</v>
      </c>
      <c r="C228" s="20"/>
      <c r="D228" s="20"/>
      <c r="E228" s="20" t="s">
        <v>11</v>
      </c>
      <c r="F228" s="29" t="s">
        <v>11</v>
      </c>
      <c r="G228" s="20" t="s">
        <v>11</v>
      </c>
      <c r="H228" s="29" t="s">
        <v>11</v>
      </c>
      <c r="I228" s="20" t="s">
        <v>11</v>
      </c>
      <c r="J228" s="29" t="s">
        <v>11</v>
      </c>
      <c r="K228" s="20" t="s">
        <v>11</v>
      </c>
      <c r="L228" s="29" t="s">
        <v>11</v>
      </c>
      <c r="M228" s="20" t="s">
        <v>11</v>
      </c>
      <c r="N228" s="29" t="s">
        <v>11</v>
      </c>
      <c r="O228" s="20" t="s">
        <v>11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s="7" customFormat="1" ht="13.5" customHeight="1">
      <c r="A229" s="20" t="s">
        <v>96</v>
      </c>
      <c r="B229" s="21" t="s">
        <v>10</v>
      </c>
      <c r="C229" s="20">
        <f>SUM(E229:O229)</f>
        <v>10727</v>
      </c>
      <c r="D229" s="20"/>
      <c r="E229" s="20">
        <v>0</v>
      </c>
      <c r="F229" s="29"/>
      <c r="G229" s="20">
        <v>0</v>
      </c>
      <c r="H229" s="29"/>
      <c r="I229" s="20">
        <v>10727</v>
      </c>
      <c r="J229" s="29"/>
      <c r="K229" s="20">
        <v>0</v>
      </c>
      <c r="L229" s="29"/>
      <c r="M229" s="20">
        <v>0</v>
      </c>
      <c r="N229" s="29"/>
      <c r="O229" s="20">
        <v>0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255" s="7" customFormat="1" ht="13.5" customHeight="1">
      <c r="A230" s="20" t="s">
        <v>323</v>
      </c>
      <c r="B230" s="21" t="s">
        <v>10</v>
      </c>
      <c r="C230" s="27">
        <f>SUM(E230:O230)</f>
        <v>10727</v>
      </c>
      <c r="D230" s="20"/>
      <c r="E230" s="27">
        <f>SUM(E229:E229)</f>
        <v>0</v>
      </c>
      <c r="F230" s="29"/>
      <c r="G230" s="27">
        <f>SUM(G229:G229)</f>
        <v>0</v>
      </c>
      <c r="H230" s="29"/>
      <c r="I230" s="27">
        <f>SUM(I229:I229)</f>
        <v>10727</v>
      </c>
      <c r="J230" s="29"/>
      <c r="K230" s="27">
        <f>SUM(K229:K229)</f>
        <v>0</v>
      </c>
      <c r="L230" s="29"/>
      <c r="M230" s="27">
        <f>SUM(M229:M229)</f>
        <v>0</v>
      </c>
      <c r="N230" s="29"/>
      <c r="O230" s="27">
        <f>SUM(O229:O229)</f>
        <v>0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:255" s="7" customFormat="1" ht="13.5" customHeight="1">
      <c r="A231" s="20"/>
      <c r="B231" s="21"/>
      <c r="C231" s="29"/>
      <c r="D231" s="20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7" customFormat="1" ht="13.5" customHeight="1">
      <c r="A232" s="20" t="s">
        <v>278</v>
      </c>
      <c r="B232" s="21"/>
      <c r="C232" s="25">
        <f>SUM(E232:O232)</f>
        <v>3250</v>
      </c>
      <c r="D232" s="20"/>
      <c r="E232" s="25">
        <v>0</v>
      </c>
      <c r="F232" s="29"/>
      <c r="G232" s="25">
        <v>0</v>
      </c>
      <c r="H232" s="29"/>
      <c r="I232" s="25">
        <v>0</v>
      </c>
      <c r="J232" s="29"/>
      <c r="K232" s="25">
        <v>0</v>
      </c>
      <c r="L232" s="29"/>
      <c r="M232" s="25">
        <v>3250</v>
      </c>
      <c r="N232" s="29"/>
      <c r="O232" s="25">
        <v>0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s="7" customFormat="1" ht="13.5" customHeight="1">
      <c r="A233" s="20"/>
      <c r="B233" s="21"/>
      <c r="C233" s="20"/>
      <c r="D233" s="20"/>
      <c r="E233" s="20"/>
      <c r="F233" s="29"/>
      <c r="G233" s="20"/>
      <c r="H233" s="29"/>
      <c r="I233" s="20"/>
      <c r="J233" s="29"/>
      <c r="K233" s="20"/>
      <c r="L233" s="29"/>
      <c r="M233" s="20"/>
      <c r="N233" s="29"/>
      <c r="O233" s="20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7" customFormat="1" ht="13.5" customHeight="1">
      <c r="A234" s="20" t="s">
        <v>77</v>
      </c>
      <c r="B234" s="21" t="s">
        <v>10</v>
      </c>
      <c r="C234" s="25">
        <f>SUM(E234:O234)</f>
        <v>790679</v>
      </c>
      <c r="D234" s="20"/>
      <c r="E234" s="25">
        <v>334507</v>
      </c>
      <c r="F234" s="29"/>
      <c r="G234" s="25">
        <v>78880</v>
      </c>
      <c r="H234" s="29"/>
      <c r="I234" s="25">
        <v>175821</v>
      </c>
      <c r="J234" s="29"/>
      <c r="K234" s="25">
        <v>1820</v>
      </c>
      <c r="L234" s="29"/>
      <c r="M234" s="25">
        <v>64232</v>
      </c>
      <c r="N234" s="29"/>
      <c r="O234" s="25">
        <v>135419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:255" s="7" customFormat="1" ht="13.5" customHeight="1">
      <c r="A235" s="20"/>
      <c r="B235" s="21" t="s">
        <v>10</v>
      </c>
      <c r="C235" s="20"/>
      <c r="D235" s="20"/>
      <c r="E235" s="20"/>
      <c r="F235" s="29"/>
      <c r="G235" s="20"/>
      <c r="H235" s="29"/>
      <c r="I235" s="20"/>
      <c r="J235" s="29"/>
      <c r="K235" s="20"/>
      <c r="L235" s="29"/>
      <c r="M235" s="20"/>
      <c r="N235" s="29"/>
      <c r="O235" s="20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:255" s="7" customFormat="1" ht="13.5" customHeight="1">
      <c r="A236" s="20" t="s">
        <v>316</v>
      </c>
      <c r="B236" s="21" t="s">
        <v>10</v>
      </c>
      <c r="C236" s="25">
        <f>SUM(E236:O236)</f>
        <v>2445668</v>
      </c>
      <c r="D236" s="20"/>
      <c r="E236" s="25">
        <v>1349532</v>
      </c>
      <c r="F236" s="29"/>
      <c r="G236" s="25">
        <v>159270</v>
      </c>
      <c r="H236" s="29"/>
      <c r="I236" s="25">
        <v>637619</v>
      </c>
      <c r="J236" s="29"/>
      <c r="K236" s="25">
        <v>36065</v>
      </c>
      <c r="L236" s="29"/>
      <c r="M236" s="25">
        <v>229977</v>
      </c>
      <c r="N236" s="29"/>
      <c r="O236" s="25">
        <v>33205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s="7" customFormat="1" ht="13.5" customHeight="1">
      <c r="A237" s="20"/>
      <c r="B237" s="21"/>
      <c r="C237" s="20"/>
      <c r="D237" s="20"/>
      <c r="E237" s="20"/>
      <c r="F237" s="29"/>
      <c r="G237" s="20"/>
      <c r="H237" s="29"/>
      <c r="I237" s="20"/>
      <c r="J237" s="29"/>
      <c r="K237" s="20"/>
      <c r="L237" s="29"/>
      <c r="M237" s="20"/>
      <c r="N237" s="29"/>
      <c r="O237" s="20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7" customFormat="1" ht="13.5" customHeight="1">
      <c r="A238" s="20" t="s">
        <v>334</v>
      </c>
      <c r="B238" s="21"/>
      <c r="C238" s="30">
        <f>SUM(E238:O238)</f>
        <v>43984</v>
      </c>
      <c r="D238" s="20"/>
      <c r="E238" s="30">
        <v>30859</v>
      </c>
      <c r="F238" s="29"/>
      <c r="G238" s="30">
        <v>0</v>
      </c>
      <c r="H238" s="29"/>
      <c r="I238" s="30">
        <v>13125</v>
      </c>
      <c r="J238" s="29"/>
      <c r="K238" s="30">
        <v>0</v>
      </c>
      <c r="L238" s="29"/>
      <c r="M238" s="30">
        <v>0</v>
      </c>
      <c r="N238" s="29"/>
      <c r="O238" s="30">
        <v>0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7" customFormat="1" ht="13.5" customHeight="1">
      <c r="A239" s="20"/>
      <c r="B239" s="21"/>
      <c r="C239" s="20"/>
      <c r="D239" s="20"/>
      <c r="E239" s="20"/>
      <c r="F239" s="29"/>
      <c r="G239" s="20"/>
      <c r="H239" s="29"/>
      <c r="I239" s="20"/>
      <c r="J239" s="29"/>
      <c r="K239" s="20"/>
      <c r="L239" s="29"/>
      <c r="M239" s="20"/>
      <c r="N239" s="29"/>
      <c r="O239" s="20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7" customFormat="1" ht="13.5" customHeight="1">
      <c r="A240" s="20" t="s">
        <v>209</v>
      </c>
      <c r="B240" s="21" t="s">
        <v>10</v>
      </c>
      <c r="C240" s="20"/>
      <c r="D240" s="20"/>
      <c r="E240" s="20"/>
      <c r="F240" s="29"/>
      <c r="G240" s="20"/>
      <c r="H240" s="29"/>
      <c r="I240" s="20"/>
      <c r="J240" s="29"/>
      <c r="K240" s="20"/>
      <c r="L240" s="29"/>
      <c r="M240" s="20"/>
      <c r="N240" s="29"/>
      <c r="O240" s="20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s="7" customFormat="1" ht="13.5" customHeight="1">
      <c r="A241" s="20" t="s">
        <v>78</v>
      </c>
      <c r="B241" s="21" t="s">
        <v>10</v>
      </c>
      <c r="C241" s="20">
        <f>SUM(E241:O241)</f>
        <v>319528</v>
      </c>
      <c r="D241" s="20"/>
      <c r="E241" s="24">
        <v>180893</v>
      </c>
      <c r="F241" s="29"/>
      <c r="G241" s="24">
        <v>12244</v>
      </c>
      <c r="H241" s="29"/>
      <c r="I241" s="24">
        <v>68065</v>
      </c>
      <c r="J241" s="29"/>
      <c r="K241" s="24">
        <v>13966</v>
      </c>
      <c r="L241" s="29">
        <v>0</v>
      </c>
      <c r="M241" s="24">
        <v>39045</v>
      </c>
      <c r="N241" s="29"/>
      <c r="O241" s="24">
        <v>5315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s="7" customFormat="1" ht="13.5" customHeight="1">
      <c r="A242" s="20" t="s">
        <v>79</v>
      </c>
      <c r="B242" s="21" t="s">
        <v>10</v>
      </c>
      <c r="C242" s="25">
        <f>SUM(E242:O242)</f>
        <v>75416</v>
      </c>
      <c r="D242" s="20"/>
      <c r="E242" s="24">
        <v>0</v>
      </c>
      <c r="F242" s="29"/>
      <c r="G242" s="24">
        <v>0</v>
      </c>
      <c r="H242" s="29"/>
      <c r="I242" s="24">
        <v>0</v>
      </c>
      <c r="J242" s="29"/>
      <c r="K242" s="24">
        <v>12996</v>
      </c>
      <c r="L242" s="29"/>
      <c r="M242" s="24">
        <v>62420</v>
      </c>
      <c r="N242" s="29"/>
      <c r="O242" s="24">
        <v>0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7" customFormat="1" ht="13.5" customHeight="1">
      <c r="A243" s="20" t="s">
        <v>161</v>
      </c>
      <c r="B243" s="21" t="s">
        <v>10</v>
      </c>
      <c r="C243" s="25">
        <f>SUM(E243:O243)</f>
        <v>394944</v>
      </c>
      <c r="D243" s="20"/>
      <c r="E243" s="27">
        <f>SUM(E241:E242)</f>
        <v>180893</v>
      </c>
      <c r="F243" s="29"/>
      <c r="G243" s="27">
        <f>SUM(G241:G242)</f>
        <v>12244</v>
      </c>
      <c r="H243" s="29"/>
      <c r="I243" s="27">
        <f>SUM(I241:I242)</f>
        <v>68065</v>
      </c>
      <c r="J243" s="29"/>
      <c r="K243" s="27">
        <f>SUM(K241:K242)</f>
        <v>26962</v>
      </c>
      <c r="L243" s="29"/>
      <c r="M243" s="27">
        <f>SUM(M241:M242)</f>
        <v>101465</v>
      </c>
      <c r="N243" s="29"/>
      <c r="O243" s="27">
        <f>SUM(O241:O242)</f>
        <v>5315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</row>
    <row r="244" spans="1:255" s="7" customFormat="1" ht="13.5" customHeight="1">
      <c r="A244" s="20"/>
      <c r="B244" s="21" t="s">
        <v>10</v>
      </c>
      <c r="C244" s="20"/>
      <c r="D244" s="20"/>
      <c r="E244" s="20"/>
      <c r="F244" s="29"/>
      <c r="G244" s="20"/>
      <c r="H244" s="29"/>
      <c r="I244" s="20"/>
      <c r="J244" s="29"/>
      <c r="K244" s="20"/>
      <c r="L244" s="29"/>
      <c r="M244" s="20"/>
      <c r="N244" s="29"/>
      <c r="O244" s="20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</row>
    <row r="245" spans="1:255" s="7" customFormat="1" ht="13.5" customHeight="1">
      <c r="A245" s="20" t="s">
        <v>291</v>
      </c>
      <c r="B245" s="21" t="s">
        <v>10</v>
      </c>
      <c r="C245" s="20"/>
      <c r="D245" s="20"/>
      <c r="E245" s="20" t="s">
        <v>10</v>
      </c>
      <c r="F245" s="29" t="s">
        <v>10</v>
      </c>
      <c r="G245" s="20" t="s">
        <v>10</v>
      </c>
      <c r="H245" s="29" t="s">
        <v>10</v>
      </c>
      <c r="I245" s="20" t="s">
        <v>10</v>
      </c>
      <c r="J245" s="29" t="s">
        <v>10</v>
      </c>
      <c r="K245" s="20" t="s">
        <v>10</v>
      </c>
      <c r="L245" s="29" t="s">
        <v>10</v>
      </c>
      <c r="M245" s="20" t="s">
        <v>10</v>
      </c>
      <c r="N245" s="29" t="s">
        <v>10</v>
      </c>
      <c r="O245" s="20" t="s">
        <v>10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s="7" customFormat="1" ht="13.5" customHeight="1">
      <c r="A246" s="20" t="s">
        <v>38</v>
      </c>
      <c r="B246" s="21" t="s">
        <v>10</v>
      </c>
      <c r="C246" s="20">
        <f aca="true" t="shared" si="12" ref="C246:C252">SUM(E246:O246)</f>
        <v>5683412</v>
      </c>
      <c r="D246" s="20"/>
      <c r="E246" s="20">
        <v>3709526</v>
      </c>
      <c r="F246" s="29"/>
      <c r="G246" s="20">
        <v>23511</v>
      </c>
      <c r="H246" s="29"/>
      <c r="I246" s="20">
        <v>1588720</v>
      </c>
      <c r="J246" s="29"/>
      <c r="K246" s="20">
        <v>23476</v>
      </c>
      <c r="L246" s="29"/>
      <c r="M246" s="20">
        <v>299769</v>
      </c>
      <c r="N246" s="29"/>
      <c r="O246" s="20">
        <v>38410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7" customFormat="1" ht="13.5" customHeight="1">
      <c r="A247" s="20" t="s">
        <v>69</v>
      </c>
      <c r="B247" s="21" t="s">
        <v>10</v>
      </c>
      <c r="C247" s="20">
        <f t="shared" si="12"/>
        <v>3856045</v>
      </c>
      <c r="D247" s="20"/>
      <c r="E247" s="20">
        <v>2437780</v>
      </c>
      <c r="F247" s="29"/>
      <c r="G247" s="20">
        <v>190374</v>
      </c>
      <c r="H247" s="29"/>
      <c r="I247" s="20">
        <v>1011762</v>
      </c>
      <c r="J247" s="29"/>
      <c r="K247" s="20">
        <v>3155</v>
      </c>
      <c r="L247" s="29"/>
      <c r="M247" s="20">
        <v>202046</v>
      </c>
      <c r="N247" s="29"/>
      <c r="O247" s="20">
        <v>10928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</row>
    <row r="248" spans="1:255" s="7" customFormat="1" ht="13.5" customHeight="1">
      <c r="A248" s="20" t="s">
        <v>40</v>
      </c>
      <c r="B248" s="21" t="s">
        <v>10</v>
      </c>
      <c r="C248" s="20">
        <f t="shared" si="12"/>
        <v>1305314</v>
      </c>
      <c r="D248" s="20"/>
      <c r="E248" s="20">
        <v>838451</v>
      </c>
      <c r="F248" s="29"/>
      <c r="G248" s="20">
        <v>48396</v>
      </c>
      <c r="H248" s="29"/>
      <c r="I248" s="20">
        <v>379116</v>
      </c>
      <c r="J248" s="29"/>
      <c r="K248" s="20">
        <v>5727</v>
      </c>
      <c r="L248" s="29"/>
      <c r="M248" s="20">
        <v>6322</v>
      </c>
      <c r="N248" s="29"/>
      <c r="O248" s="20">
        <v>27302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</row>
    <row r="249" spans="1:255" s="7" customFormat="1" ht="13.5" customHeight="1">
      <c r="A249" s="20" t="s">
        <v>67</v>
      </c>
      <c r="B249" s="21" t="s">
        <v>10</v>
      </c>
      <c r="C249" s="20">
        <f>SUM(E249:O249)</f>
        <v>3511762</v>
      </c>
      <c r="D249" s="20"/>
      <c r="E249" s="20">
        <v>2434543</v>
      </c>
      <c r="F249" s="29"/>
      <c r="G249" s="20">
        <v>0</v>
      </c>
      <c r="H249" s="29"/>
      <c r="I249" s="20">
        <v>1036212</v>
      </c>
      <c r="J249" s="29"/>
      <c r="K249" s="20">
        <v>8902</v>
      </c>
      <c r="L249" s="29"/>
      <c r="M249" s="20">
        <v>20871</v>
      </c>
      <c r="N249" s="29"/>
      <c r="O249" s="20">
        <v>11234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</row>
    <row r="250" spans="1:255" s="7" customFormat="1" ht="13.5" customHeight="1">
      <c r="A250" s="20" t="s">
        <v>272</v>
      </c>
      <c r="B250" s="21"/>
      <c r="C250" s="20">
        <f t="shared" si="12"/>
        <v>68554</v>
      </c>
      <c r="D250" s="20"/>
      <c r="E250" s="20">
        <v>48088</v>
      </c>
      <c r="F250" s="29"/>
      <c r="G250" s="20">
        <v>0</v>
      </c>
      <c r="H250" s="29"/>
      <c r="I250" s="20">
        <v>20453</v>
      </c>
      <c r="J250" s="29"/>
      <c r="K250" s="20">
        <v>0</v>
      </c>
      <c r="L250" s="29"/>
      <c r="M250" s="20">
        <v>13</v>
      </c>
      <c r="N250" s="29"/>
      <c r="O250" s="20">
        <v>0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7" customFormat="1" ht="13.5" customHeight="1">
      <c r="A251" s="20" t="s">
        <v>71</v>
      </c>
      <c r="B251" s="21" t="s">
        <v>10</v>
      </c>
      <c r="C251" s="25">
        <f t="shared" si="12"/>
        <v>4191596</v>
      </c>
      <c r="D251" s="20"/>
      <c r="E251" s="25">
        <v>2885250</v>
      </c>
      <c r="F251" s="29"/>
      <c r="G251" s="25">
        <v>87188</v>
      </c>
      <c r="H251" s="29"/>
      <c r="I251" s="25">
        <v>1212870</v>
      </c>
      <c r="J251" s="29"/>
      <c r="K251" s="25">
        <v>4731</v>
      </c>
      <c r="L251" s="29"/>
      <c r="M251" s="25">
        <v>2854</v>
      </c>
      <c r="N251" s="29"/>
      <c r="O251" s="25">
        <v>-1297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7" customFormat="1" ht="13.5" customHeight="1">
      <c r="A252" s="20" t="s">
        <v>296</v>
      </c>
      <c r="B252" s="21" t="s">
        <v>10</v>
      </c>
      <c r="C252" s="25">
        <f t="shared" si="12"/>
        <v>18616683</v>
      </c>
      <c r="D252" s="20"/>
      <c r="E252" s="25">
        <f>SUM(E246:E251)</f>
        <v>12353638</v>
      </c>
      <c r="F252" s="29"/>
      <c r="G252" s="25">
        <f>SUM(G246:G251)</f>
        <v>349469</v>
      </c>
      <c r="H252" s="29"/>
      <c r="I252" s="25">
        <f>SUM(I246:I251)</f>
        <v>5249133</v>
      </c>
      <c r="J252" s="29"/>
      <c r="K252" s="25">
        <f>SUM(K246:K251)</f>
        <v>45991</v>
      </c>
      <c r="L252" s="29"/>
      <c r="M252" s="25">
        <f>SUM(M246:M251)</f>
        <v>531875</v>
      </c>
      <c r="N252" s="29"/>
      <c r="O252" s="25">
        <f>SUM(O246:O251)</f>
        <v>86577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7" customFormat="1" ht="13.5" customHeight="1">
      <c r="A253" s="20"/>
      <c r="B253" s="21" t="s">
        <v>10</v>
      </c>
      <c r="C253" s="20"/>
      <c r="D253" s="20"/>
      <c r="E253" s="20"/>
      <c r="F253" s="29"/>
      <c r="G253" s="20"/>
      <c r="H253" s="29"/>
      <c r="I253" s="20"/>
      <c r="J253" s="29"/>
      <c r="K253" s="20"/>
      <c r="L253" s="29"/>
      <c r="M253" s="20"/>
      <c r="N253" s="29"/>
      <c r="O253" s="20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7" customFormat="1" ht="13.5" customHeight="1">
      <c r="A254" s="20" t="s">
        <v>208</v>
      </c>
      <c r="B254" s="21" t="s">
        <v>10</v>
      </c>
      <c r="C254" s="20" t="s">
        <v>10</v>
      </c>
      <c r="D254" s="20"/>
      <c r="E254" s="20" t="s">
        <v>10</v>
      </c>
      <c r="F254" s="29" t="s">
        <v>10</v>
      </c>
      <c r="G254" s="20" t="s">
        <v>10</v>
      </c>
      <c r="H254" s="29" t="s">
        <v>10</v>
      </c>
      <c r="I254" s="20" t="s">
        <v>10</v>
      </c>
      <c r="J254" s="29" t="s">
        <v>10</v>
      </c>
      <c r="K254" s="20" t="s">
        <v>10</v>
      </c>
      <c r="L254" s="29" t="s">
        <v>10</v>
      </c>
      <c r="M254" s="20" t="s">
        <v>10</v>
      </c>
      <c r="N254" s="29" t="s">
        <v>10</v>
      </c>
      <c r="O254" s="20" t="s">
        <v>10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7" customFormat="1" ht="13.5" customHeight="1">
      <c r="A255" s="20" t="s">
        <v>153</v>
      </c>
      <c r="B255" s="21"/>
      <c r="C255" s="20">
        <f aca="true" t="shared" si="13" ref="C255:C262">SUM(E255:O255)</f>
        <v>471997</v>
      </c>
      <c r="D255" s="20"/>
      <c r="E255" s="20">
        <v>244525</v>
      </c>
      <c r="F255" s="29"/>
      <c r="G255" s="20">
        <v>60231</v>
      </c>
      <c r="H255" s="29"/>
      <c r="I255" s="20">
        <v>117113</v>
      </c>
      <c r="J255" s="29"/>
      <c r="K255" s="20">
        <v>1620</v>
      </c>
      <c r="L255" s="29"/>
      <c r="M255" s="20">
        <v>43873</v>
      </c>
      <c r="N255" s="29"/>
      <c r="O255" s="20">
        <v>4635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s="7" customFormat="1" ht="13.5" customHeight="1">
      <c r="A256" s="20" t="s">
        <v>60</v>
      </c>
      <c r="B256" s="21" t="s">
        <v>10</v>
      </c>
      <c r="C256" s="20">
        <f t="shared" si="13"/>
        <v>537933</v>
      </c>
      <c r="D256" s="20"/>
      <c r="E256" s="20">
        <v>309902</v>
      </c>
      <c r="F256" s="29"/>
      <c r="G256" s="20">
        <v>0</v>
      </c>
      <c r="H256" s="29"/>
      <c r="I256" s="20">
        <v>128595</v>
      </c>
      <c r="J256" s="29"/>
      <c r="K256" s="20">
        <v>4612</v>
      </c>
      <c r="L256" s="29">
        <v>0</v>
      </c>
      <c r="M256" s="20">
        <v>53763</v>
      </c>
      <c r="N256" s="29"/>
      <c r="O256" s="20">
        <v>41061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</row>
    <row r="257" spans="1:255" s="7" customFormat="1" ht="13.5" customHeight="1">
      <c r="A257" s="20" t="s">
        <v>80</v>
      </c>
      <c r="B257" s="21" t="s">
        <v>10</v>
      </c>
      <c r="C257" s="20">
        <f t="shared" si="13"/>
        <v>2127222</v>
      </c>
      <c r="D257" s="20"/>
      <c r="E257" s="20">
        <v>1108736</v>
      </c>
      <c r="F257" s="29"/>
      <c r="G257" s="20">
        <v>8886</v>
      </c>
      <c r="H257" s="29"/>
      <c r="I257" s="20">
        <v>463360</v>
      </c>
      <c r="J257" s="29"/>
      <c r="K257" s="20">
        <v>27219</v>
      </c>
      <c r="L257" s="29">
        <v>0</v>
      </c>
      <c r="M257" s="20">
        <v>264533</v>
      </c>
      <c r="N257" s="29"/>
      <c r="O257" s="20">
        <v>254488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</row>
    <row r="258" spans="1:255" s="7" customFormat="1" ht="13.5" customHeight="1">
      <c r="A258" s="20" t="s">
        <v>81</v>
      </c>
      <c r="B258" s="21" t="s">
        <v>10</v>
      </c>
      <c r="C258" s="20">
        <f t="shared" si="13"/>
        <v>1060913</v>
      </c>
      <c r="D258" s="20"/>
      <c r="E258" s="20">
        <v>588617</v>
      </c>
      <c r="F258" s="29"/>
      <c r="G258" s="20">
        <v>33380</v>
      </c>
      <c r="H258" s="29"/>
      <c r="I258" s="20">
        <v>186890</v>
      </c>
      <c r="J258" s="29"/>
      <c r="K258" s="20">
        <v>4739</v>
      </c>
      <c r="L258" s="29"/>
      <c r="M258" s="20">
        <v>230484</v>
      </c>
      <c r="N258" s="29"/>
      <c r="O258" s="20">
        <v>16803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</row>
    <row r="259" spans="1:255" s="7" customFormat="1" ht="13.5" customHeight="1">
      <c r="A259" s="20" t="s">
        <v>20</v>
      </c>
      <c r="B259" s="21" t="s">
        <v>10</v>
      </c>
      <c r="C259" s="20">
        <f t="shared" si="13"/>
        <v>413946</v>
      </c>
      <c r="D259" s="20"/>
      <c r="E259" s="20">
        <v>382831</v>
      </c>
      <c r="F259" s="29"/>
      <c r="G259" s="20">
        <v>254</v>
      </c>
      <c r="H259" s="29"/>
      <c r="I259" s="20">
        <v>18930</v>
      </c>
      <c r="J259" s="29"/>
      <c r="K259" s="20">
        <v>1000</v>
      </c>
      <c r="L259" s="29"/>
      <c r="M259" s="20">
        <v>10931</v>
      </c>
      <c r="N259" s="29"/>
      <c r="O259" s="20">
        <v>0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</row>
    <row r="260" spans="1:255" s="7" customFormat="1" ht="13.5" customHeight="1">
      <c r="A260" s="20" t="s">
        <v>226</v>
      </c>
      <c r="B260" s="21"/>
      <c r="C260" s="20">
        <f t="shared" si="13"/>
        <v>-23877</v>
      </c>
      <c r="D260" s="20"/>
      <c r="E260" s="20">
        <v>86014</v>
      </c>
      <c r="F260" s="29"/>
      <c r="G260" s="20">
        <v>96282</v>
      </c>
      <c r="H260" s="29"/>
      <c r="I260" s="20">
        <v>53357</v>
      </c>
      <c r="J260" s="29"/>
      <c r="K260" s="20">
        <v>2576</v>
      </c>
      <c r="L260" s="29"/>
      <c r="M260" s="20">
        <v>-271265</v>
      </c>
      <c r="N260" s="29"/>
      <c r="O260" s="20">
        <v>9159</v>
      </c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</row>
    <row r="261" spans="1:255" s="7" customFormat="1" ht="13.5" customHeight="1">
      <c r="A261" s="20" t="s">
        <v>64</v>
      </c>
      <c r="B261" s="21"/>
      <c r="C261" s="20">
        <f>SUM(E261:O261)</f>
        <v>2654390</v>
      </c>
      <c r="D261" s="20"/>
      <c r="E261" s="20">
        <v>1661933</v>
      </c>
      <c r="F261" s="29"/>
      <c r="G261" s="20">
        <v>55471</v>
      </c>
      <c r="H261" s="29"/>
      <c r="I261" s="20">
        <v>693026</v>
      </c>
      <c r="J261" s="29"/>
      <c r="K261" s="20">
        <v>24487</v>
      </c>
      <c r="L261" s="29"/>
      <c r="M261" s="20">
        <v>212134</v>
      </c>
      <c r="N261" s="29"/>
      <c r="O261" s="20">
        <v>7339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</row>
    <row r="262" spans="1:255" s="7" customFormat="1" ht="13.5" customHeight="1">
      <c r="A262" s="20" t="s">
        <v>155</v>
      </c>
      <c r="B262" s="21" t="s">
        <v>10</v>
      </c>
      <c r="C262" s="27">
        <f t="shared" si="13"/>
        <v>7242524</v>
      </c>
      <c r="D262" s="20"/>
      <c r="E262" s="27">
        <f>SUM(E255:E261)</f>
        <v>4382558</v>
      </c>
      <c r="F262" s="29"/>
      <c r="G262" s="27">
        <f>SUM(G255:G261)</f>
        <v>254504</v>
      </c>
      <c r="H262" s="29"/>
      <c r="I262" s="27">
        <f>SUM(I255:I261)</f>
        <v>1661271</v>
      </c>
      <c r="J262" s="29"/>
      <c r="K262" s="27">
        <f>SUM(K255:K261)</f>
        <v>66253</v>
      </c>
      <c r="L262" s="29"/>
      <c r="M262" s="27">
        <f>SUM(M255:M261)</f>
        <v>544453</v>
      </c>
      <c r="N262" s="29"/>
      <c r="O262" s="27">
        <f>SUM(O255:O261)</f>
        <v>333485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</row>
    <row r="263" spans="1:255" s="7" customFormat="1" ht="13.5" customHeight="1">
      <c r="A263" s="20"/>
      <c r="B263" s="21" t="s">
        <v>10</v>
      </c>
      <c r="C263" s="20"/>
      <c r="D263" s="20"/>
      <c r="E263" s="20"/>
      <c r="F263" s="29"/>
      <c r="G263" s="20"/>
      <c r="H263" s="29"/>
      <c r="I263" s="20"/>
      <c r="J263" s="29"/>
      <c r="K263" s="20"/>
      <c r="L263" s="29"/>
      <c r="M263" s="20"/>
      <c r="N263" s="29"/>
      <c r="O263" s="20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</row>
    <row r="264" spans="1:255" s="7" customFormat="1" ht="13.5" customHeight="1">
      <c r="A264" s="20" t="s">
        <v>162</v>
      </c>
      <c r="B264" s="21" t="s">
        <v>10</v>
      </c>
      <c r="C264" s="25">
        <f>SUM(E264:O264)</f>
        <v>56581732</v>
      </c>
      <c r="D264" s="20"/>
      <c r="E264" s="25">
        <f>SUM(E262+E243+E236+E234+E217+E201+E190+E188+E186+E184+E252+E226+E178+E172+E232+E230+E238)</f>
        <v>35536435</v>
      </c>
      <c r="F264" s="29"/>
      <c r="G264" s="25">
        <f>SUM(G262+G243+G236+G234+G217+G201+G190+G188+G186+G184+G252+G226+G178+G172+G232+G230+G238)</f>
        <v>1169152</v>
      </c>
      <c r="H264" s="29"/>
      <c r="I264" s="25">
        <f>SUM(I262+I243+I236+I234+I217+I201+I190+I188+I186+I184+I252+I226+I178+I172+I232+I230+I238)</f>
        <v>14919078</v>
      </c>
      <c r="J264" s="29"/>
      <c r="K264" s="25">
        <f>SUM(K262+K243+K236+K234+K217+K201+K190+K188+K186+K184+K252+K226+K178+K172+K232+K230+K238)</f>
        <v>452265</v>
      </c>
      <c r="L264" s="29"/>
      <c r="M264" s="25">
        <f>SUM(M262+M243+M236+M234+M217+M201+M190+M188+M186+M184+M252+M226+M178+M172+M232+M230+M238)</f>
        <v>3472445</v>
      </c>
      <c r="N264" s="29"/>
      <c r="O264" s="25">
        <f>SUM(O262+O243+O236+O234+O217+O201+O190+O188+O186+O184+O252+O226+O178+O172+O232+O230+O238)</f>
        <v>1032357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</row>
    <row r="265" spans="1:255" s="7" customFormat="1" ht="13.5" customHeight="1">
      <c r="A265" s="20"/>
      <c r="B265" s="21" t="s">
        <v>10</v>
      </c>
      <c r="C265" s="20"/>
      <c r="D265" s="20"/>
      <c r="E265" s="20"/>
      <c r="F265" s="29"/>
      <c r="G265" s="20"/>
      <c r="H265" s="29"/>
      <c r="I265" s="20"/>
      <c r="J265" s="29"/>
      <c r="K265" s="20"/>
      <c r="L265" s="29"/>
      <c r="M265" s="20"/>
      <c r="N265" s="29"/>
      <c r="O265" s="20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</row>
    <row r="266" spans="1:255" s="7" customFormat="1" ht="13.5" customHeight="1">
      <c r="A266" s="20" t="s">
        <v>198</v>
      </c>
      <c r="B266" s="21" t="s">
        <v>10</v>
      </c>
      <c r="C266" s="20" t="s">
        <v>10</v>
      </c>
      <c r="D266" s="20"/>
      <c r="E266" s="20" t="s">
        <v>10</v>
      </c>
      <c r="F266" s="29" t="s">
        <v>10</v>
      </c>
      <c r="G266" s="20" t="s">
        <v>10</v>
      </c>
      <c r="H266" s="29" t="s">
        <v>10</v>
      </c>
      <c r="I266" s="20" t="s">
        <v>10</v>
      </c>
      <c r="J266" s="29" t="s">
        <v>10</v>
      </c>
      <c r="K266" s="20" t="s">
        <v>10</v>
      </c>
      <c r="L266" s="29" t="s">
        <v>10</v>
      </c>
      <c r="M266" s="20" t="s">
        <v>10</v>
      </c>
      <c r="N266" s="29" t="s">
        <v>10</v>
      </c>
      <c r="O266" s="20" t="s">
        <v>10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</row>
    <row r="267" spans="1:255" s="7" customFormat="1" ht="13.5" customHeight="1">
      <c r="A267" s="20" t="s">
        <v>203</v>
      </c>
      <c r="B267" s="21" t="s">
        <v>10</v>
      </c>
      <c r="C267" s="20" t="s">
        <v>11</v>
      </c>
      <c r="D267" s="20"/>
      <c r="E267" s="20" t="s">
        <v>11</v>
      </c>
      <c r="F267" s="29" t="s">
        <v>11</v>
      </c>
      <c r="G267" s="20" t="s">
        <v>11</v>
      </c>
      <c r="H267" s="29" t="s">
        <v>11</v>
      </c>
      <c r="I267" s="20" t="s">
        <v>11</v>
      </c>
      <c r="J267" s="29" t="s">
        <v>11</v>
      </c>
      <c r="K267" s="20" t="s">
        <v>11</v>
      </c>
      <c r="L267" s="29" t="s">
        <v>11</v>
      </c>
      <c r="M267" s="20" t="s">
        <v>11</v>
      </c>
      <c r="N267" s="29" t="s">
        <v>11</v>
      </c>
      <c r="O267" s="20" t="s">
        <v>11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</row>
    <row r="268" spans="1:255" s="7" customFormat="1" ht="13.5" customHeight="1">
      <c r="A268" s="20" t="s">
        <v>49</v>
      </c>
      <c r="B268" s="21"/>
      <c r="C268" s="29">
        <f>SUM(E268:O268)</f>
        <v>4400</v>
      </c>
      <c r="D268" s="20"/>
      <c r="E268" s="20">
        <v>0</v>
      </c>
      <c r="F268" s="29"/>
      <c r="G268" s="20">
        <v>0</v>
      </c>
      <c r="H268" s="29"/>
      <c r="I268" s="20">
        <v>4400</v>
      </c>
      <c r="J268" s="29"/>
      <c r="K268" s="20">
        <v>0</v>
      </c>
      <c r="L268" s="29"/>
      <c r="M268" s="20">
        <v>0</v>
      </c>
      <c r="N268" s="29"/>
      <c r="O268" s="20">
        <v>0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</row>
    <row r="269" spans="1:255" s="7" customFormat="1" ht="13.5" customHeight="1">
      <c r="A269" s="20" t="s">
        <v>329</v>
      </c>
      <c r="B269" s="21" t="s">
        <v>10</v>
      </c>
      <c r="C269" s="27">
        <f>SUM(E269:O269)</f>
        <v>4400</v>
      </c>
      <c r="D269" s="20"/>
      <c r="E269" s="27">
        <f>SUM(E268:E268)</f>
        <v>0</v>
      </c>
      <c r="F269" s="29"/>
      <c r="G269" s="27">
        <f>SUM(G268:G268)</f>
        <v>0</v>
      </c>
      <c r="H269" s="29"/>
      <c r="I269" s="27">
        <f>SUM(I268:I268)</f>
        <v>4400</v>
      </c>
      <c r="J269" s="29"/>
      <c r="K269" s="27">
        <f>SUM(K268:K268)</f>
        <v>0</v>
      </c>
      <c r="L269" s="29"/>
      <c r="M269" s="27">
        <f>SUM(M268:M268)</f>
        <v>0</v>
      </c>
      <c r="N269" s="29"/>
      <c r="O269" s="27">
        <f>SUM(O268:O268)</f>
        <v>0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</row>
    <row r="270" spans="1:255" s="7" customFormat="1" ht="13.5" customHeight="1">
      <c r="A270" s="20"/>
      <c r="B270" s="21"/>
      <c r="C270" s="29"/>
      <c r="D270" s="20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</row>
    <row r="271" spans="1:255" s="7" customFormat="1" ht="13.5" customHeight="1">
      <c r="A271" s="20" t="s">
        <v>270</v>
      </c>
      <c r="B271" s="21" t="s">
        <v>10</v>
      </c>
      <c r="C271" s="20" t="s">
        <v>11</v>
      </c>
      <c r="D271" s="20"/>
      <c r="E271" s="20" t="s">
        <v>11</v>
      </c>
      <c r="F271" s="29" t="s">
        <v>11</v>
      </c>
      <c r="G271" s="20" t="s">
        <v>11</v>
      </c>
      <c r="H271" s="29" t="s">
        <v>11</v>
      </c>
      <c r="I271" s="20" t="s">
        <v>11</v>
      </c>
      <c r="J271" s="29" t="s">
        <v>11</v>
      </c>
      <c r="K271" s="20" t="s">
        <v>11</v>
      </c>
      <c r="L271" s="29" t="s">
        <v>11</v>
      </c>
      <c r="M271" s="20" t="s">
        <v>11</v>
      </c>
      <c r="N271" s="29" t="s">
        <v>11</v>
      </c>
      <c r="O271" s="20" t="s">
        <v>11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</row>
    <row r="272" spans="1:255" s="7" customFormat="1" ht="13.5" customHeight="1">
      <c r="A272" s="20" t="s">
        <v>187</v>
      </c>
      <c r="B272" s="21"/>
      <c r="C272" s="29">
        <f>SUM(E272:O272)</f>
        <v>27078</v>
      </c>
      <c r="D272" s="20"/>
      <c r="E272" s="29">
        <v>0</v>
      </c>
      <c r="F272" s="29"/>
      <c r="G272" s="29">
        <v>0</v>
      </c>
      <c r="H272" s="29"/>
      <c r="I272" s="29">
        <v>0</v>
      </c>
      <c r="J272" s="29"/>
      <c r="K272" s="29">
        <v>0</v>
      </c>
      <c r="L272" s="29"/>
      <c r="M272" s="29">
        <v>17217</v>
      </c>
      <c r="N272" s="29"/>
      <c r="O272" s="29">
        <v>9861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</row>
    <row r="273" spans="1:255" s="7" customFormat="1" ht="13.5" customHeight="1">
      <c r="A273" s="20" t="s">
        <v>271</v>
      </c>
      <c r="B273" s="21" t="s">
        <v>10</v>
      </c>
      <c r="C273" s="27">
        <f>SUM(E273:O273)</f>
        <v>27078</v>
      </c>
      <c r="D273" s="20"/>
      <c r="E273" s="27">
        <f>SUM(E272:E272)</f>
        <v>0</v>
      </c>
      <c r="F273" s="29"/>
      <c r="G273" s="27">
        <f>SUM(G272:G272)</f>
        <v>0</v>
      </c>
      <c r="H273" s="29"/>
      <c r="I273" s="27">
        <f>SUM(I272:I272)</f>
        <v>0</v>
      </c>
      <c r="J273" s="29"/>
      <c r="K273" s="27">
        <f>SUM(K272:K272)</f>
        <v>0</v>
      </c>
      <c r="L273" s="29"/>
      <c r="M273" s="27">
        <f>SUM(M272:M272)</f>
        <v>17217</v>
      </c>
      <c r="N273" s="29"/>
      <c r="O273" s="27">
        <f>SUM(O272:O272)</f>
        <v>9861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</row>
    <row r="274" spans="1:255" s="7" customFormat="1" ht="13.5" customHeight="1">
      <c r="A274" s="20"/>
      <c r="B274" s="21"/>
      <c r="C274" s="29"/>
      <c r="D274" s="20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</row>
    <row r="275" spans="1:255" s="7" customFormat="1" ht="13.5" customHeight="1">
      <c r="A275" s="20" t="s">
        <v>188</v>
      </c>
      <c r="B275" s="21"/>
      <c r="C275" s="25">
        <f>SUM(E275:O275)</f>
        <v>15440</v>
      </c>
      <c r="D275" s="20"/>
      <c r="E275" s="25">
        <v>959</v>
      </c>
      <c r="F275" s="29"/>
      <c r="G275" s="25">
        <v>653</v>
      </c>
      <c r="H275" s="29"/>
      <c r="I275" s="25">
        <v>393</v>
      </c>
      <c r="J275" s="29"/>
      <c r="K275" s="25">
        <v>1830</v>
      </c>
      <c r="L275" s="29"/>
      <c r="M275" s="25">
        <v>11605</v>
      </c>
      <c r="N275" s="29"/>
      <c r="O275" s="25">
        <v>0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</row>
    <row r="276" spans="1:255" s="7" customFormat="1" ht="13.5" customHeight="1">
      <c r="A276" s="20"/>
      <c r="B276" s="21"/>
      <c r="C276" s="29"/>
      <c r="D276" s="20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</row>
    <row r="277" spans="1:255" s="7" customFormat="1" ht="13.5" customHeight="1">
      <c r="A277" s="20" t="s">
        <v>73</v>
      </c>
      <c r="B277" s="21"/>
      <c r="C277" s="25">
        <f>SUM(E277:O277)</f>
        <v>279596</v>
      </c>
      <c r="D277" s="20"/>
      <c r="E277" s="25">
        <v>159153</v>
      </c>
      <c r="F277" s="29"/>
      <c r="G277" s="25">
        <v>12680</v>
      </c>
      <c r="H277" s="29"/>
      <c r="I277" s="25">
        <v>67455</v>
      </c>
      <c r="J277" s="29"/>
      <c r="K277" s="25">
        <v>3390</v>
      </c>
      <c r="L277" s="29"/>
      <c r="M277" s="25">
        <v>31330</v>
      </c>
      <c r="N277" s="29"/>
      <c r="O277" s="25">
        <v>5588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</row>
    <row r="278" spans="1:255" s="7" customFormat="1" ht="13.5" customHeight="1">
      <c r="A278" s="20"/>
      <c r="B278" s="21" t="s">
        <v>10</v>
      </c>
      <c r="C278" s="32"/>
      <c r="D278" s="20"/>
      <c r="E278" s="20"/>
      <c r="F278" s="29"/>
      <c r="G278" s="20"/>
      <c r="H278" s="29"/>
      <c r="I278" s="20"/>
      <c r="J278" s="29"/>
      <c r="K278" s="20"/>
      <c r="L278" s="29"/>
      <c r="M278" s="20"/>
      <c r="N278" s="29"/>
      <c r="O278" s="20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:255" s="7" customFormat="1" ht="13.5" customHeight="1">
      <c r="A279" s="20" t="s">
        <v>204</v>
      </c>
      <c r="B279" s="21"/>
      <c r="C279" s="29"/>
      <c r="D279" s="20"/>
      <c r="E279" s="20"/>
      <c r="F279" s="29"/>
      <c r="G279" s="20"/>
      <c r="H279" s="29"/>
      <c r="I279" s="20"/>
      <c r="J279" s="29"/>
      <c r="K279" s="20"/>
      <c r="L279" s="29"/>
      <c r="M279" s="20"/>
      <c r="N279" s="29"/>
      <c r="O279" s="20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:255" s="7" customFormat="1" ht="13.5" customHeight="1">
      <c r="A280" s="20" t="s">
        <v>265</v>
      </c>
      <c r="B280" s="21"/>
      <c r="C280" s="25">
        <f>SUM(E280:O280)</f>
        <v>160</v>
      </c>
      <c r="D280" s="20"/>
      <c r="E280" s="25">
        <v>0</v>
      </c>
      <c r="F280" s="29"/>
      <c r="G280" s="25">
        <v>0</v>
      </c>
      <c r="H280" s="29"/>
      <c r="I280" s="25">
        <v>0</v>
      </c>
      <c r="J280" s="29"/>
      <c r="K280" s="25">
        <v>0</v>
      </c>
      <c r="L280" s="29"/>
      <c r="M280" s="25">
        <v>160</v>
      </c>
      <c r="N280" s="29"/>
      <c r="O280" s="25">
        <v>0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:255" s="7" customFormat="1" ht="13.5" customHeight="1">
      <c r="A281" s="20"/>
      <c r="B281" s="21"/>
      <c r="C281" s="29"/>
      <c r="D281" s="20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:255" s="7" customFormat="1" ht="13.5" customHeight="1">
      <c r="A282" s="20" t="s">
        <v>205</v>
      </c>
      <c r="B282" s="21" t="s">
        <v>10</v>
      </c>
      <c r="C282" s="20"/>
      <c r="D282" s="20"/>
      <c r="E282" s="20"/>
      <c r="F282" s="29"/>
      <c r="G282" s="20"/>
      <c r="H282" s="29"/>
      <c r="I282" s="20"/>
      <c r="J282" s="29"/>
      <c r="K282" s="20"/>
      <c r="L282" s="29"/>
      <c r="M282" s="20"/>
      <c r="N282" s="29"/>
      <c r="O282" s="20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:255" s="7" customFormat="1" ht="13.5" customHeight="1">
      <c r="A283" s="20" t="s">
        <v>83</v>
      </c>
      <c r="B283" s="21" t="s">
        <v>10</v>
      </c>
      <c r="C283" s="25">
        <f>SUM(E283:O283)</f>
        <v>71271</v>
      </c>
      <c r="D283" s="20"/>
      <c r="E283" s="25">
        <v>37522</v>
      </c>
      <c r="F283" s="29"/>
      <c r="G283" s="25">
        <v>0</v>
      </c>
      <c r="H283" s="29"/>
      <c r="I283" s="25">
        <v>15384</v>
      </c>
      <c r="J283" s="29"/>
      <c r="K283" s="25">
        <v>1735</v>
      </c>
      <c r="L283" s="29"/>
      <c r="M283" s="25">
        <v>16630</v>
      </c>
      <c r="N283" s="29"/>
      <c r="O283" s="25">
        <v>0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:255" s="7" customFormat="1" ht="13.5" customHeight="1">
      <c r="A284" s="20"/>
      <c r="B284" s="21"/>
      <c r="C284" s="20"/>
      <c r="D284" s="20"/>
      <c r="E284" s="20"/>
      <c r="F284" s="29"/>
      <c r="G284" s="20"/>
      <c r="H284" s="29"/>
      <c r="I284" s="20"/>
      <c r="J284" s="29"/>
      <c r="K284" s="20"/>
      <c r="L284" s="29"/>
      <c r="M284" s="20"/>
      <c r="N284" s="29"/>
      <c r="O284" s="20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:255" s="7" customFormat="1" ht="13.5" customHeight="1">
      <c r="A285" s="20" t="s">
        <v>206</v>
      </c>
      <c r="B285" s="21" t="s">
        <v>10</v>
      </c>
      <c r="C285" s="20"/>
      <c r="D285" s="20"/>
      <c r="E285" s="20"/>
      <c r="F285" s="29"/>
      <c r="G285" s="20"/>
      <c r="H285" s="29"/>
      <c r="I285" s="20"/>
      <c r="J285" s="29"/>
      <c r="K285" s="20"/>
      <c r="L285" s="29"/>
      <c r="M285" s="20"/>
      <c r="N285" s="29"/>
      <c r="O285" s="20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:255" s="7" customFormat="1" ht="13.5" customHeight="1">
      <c r="A286" s="20" t="s">
        <v>53</v>
      </c>
      <c r="B286" s="21" t="s">
        <v>10</v>
      </c>
      <c r="C286" s="30">
        <f>SUM(E286:O286)</f>
        <v>15324</v>
      </c>
      <c r="D286" s="29"/>
      <c r="E286" s="30">
        <v>0</v>
      </c>
      <c r="F286" s="29"/>
      <c r="G286" s="30">
        <v>0</v>
      </c>
      <c r="H286" s="29"/>
      <c r="I286" s="30">
        <v>0</v>
      </c>
      <c r="J286" s="29"/>
      <c r="K286" s="30">
        <v>0</v>
      </c>
      <c r="L286" s="29"/>
      <c r="M286" s="30">
        <v>12034</v>
      </c>
      <c r="N286" s="29"/>
      <c r="O286" s="30">
        <v>3290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:255" s="7" customFormat="1" ht="13.5" customHeight="1">
      <c r="A287" s="20" t="s">
        <v>158</v>
      </c>
      <c r="B287" s="21"/>
      <c r="C287" s="25">
        <f>SUM(C286:C286)</f>
        <v>15324</v>
      </c>
      <c r="D287" s="20"/>
      <c r="E287" s="25">
        <f>SUM(E286:E286)</f>
        <v>0</v>
      </c>
      <c r="F287" s="29"/>
      <c r="G287" s="25">
        <f>SUM(G286:G286)</f>
        <v>0</v>
      </c>
      <c r="H287" s="29"/>
      <c r="I287" s="25">
        <f>SUM(I286:I286)</f>
        <v>0</v>
      </c>
      <c r="J287" s="29"/>
      <c r="K287" s="25">
        <f>SUM(K286:K286)</f>
        <v>0</v>
      </c>
      <c r="L287" s="29"/>
      <c r="M287" s="25">
        <f>SUM(M286:M286)</f>
        <v>12034</v>
      </c>
      <c r="N287" s="29"/>
      <c r="O287" s="25">
        <f>SUM(O286:O286)</f>
        <v>3290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</row>
    <row r="288" spans="1:255" s="7" customFormat="1" ht="13.5" customHeight="1">
      <c r="A288" s="20"/>
      <c r="B288" s="21"/>
      <c r="C288" s="29"/>
      <c r="D288" s="20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</row>
    <row r="289" spans="1:255" s="7" customFormat="1" ht="13.5" customHeight="1">
      <c r="A289" s="20" t="s">
        <v>297</v>
      </c>
      <c r="B289" s="21"/>
      <c r="C289" s="30">
        <f>SUM(E289:O289)</f>
        <v>108591</v>
      </c>
      <c r="D289" s="20"/>
      <c r="E289" s="25">
        <v>76584</v>
      </c>
      <c r="F289" s="29"/>
      <c r="G289" s="25">
        <v>0</v>
      </c>
      <c r="H289" s="29"/>
      <c r="I289" s="25">
        <v>28178</v>
      </c>
      <c r="J289" s="29"/>
      <c r="K289" s="25">
        <v>170</v>
      </c>
      <c r="L289" s="29"/>
      <c r="M289" s="25">
        <v>3659</v>
      </c>
      <c r="N289" s="29"/>
      <c r="O289" s="25">
        <v>0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</row>
    <row r="290" spans="1:255" s="7" customFormat="1" ht="13.5" customHeight="1">
      <c r="A290" s="20"/>
      <c r="B290" s="21"/>
      <c r="C290" s="29"/>
      <c r="D290" s="20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</row>
    <row r="291" spans="1:255" s="7" customFormat="1" ht="13.5" customHeight="1">
      <c r="A291" s="20" t="s">
        <v>84</v>
      </c>
      <c r="B291" s="21" t="s">
        <v>10</v>
      </c>
      <c r="C291" s="25">
        <f>SUM(E291:O291)</f>
        <v>1392</v>
      </c>
      <c r="D291" s="20"/>
      <c r="E291" s="25">
        <v>8614</v>
      </c>
      <c r="F291" s="29"/>
      <c r="G291" s="25">
        <v>-3582</v>
      </c>
      <c r="H291" s="29"/>
      <c r="I291" s="25">
        <v>-2233</v>
      </c>
      <c r="J291" s="29"/>
      <c r="K291" s="25">
        <v>0</v>
      </c>
      <c r="L291" s="29"/>
      <c r="M291" s="25">
        <v>-1407</v>
      </c>
      <c r="N291" s="29"/>
      <c r="O291" s="25">
        <v>0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</row>
    <row r="292" spans="1:255" s="7" customFormat="1" ht="13.5" customHeight="1">
      <c r="A292" s="20"/>
      <c r="B292" s="21"/>
      <c r="C292" s="20"/>
      <c r="D292" s="20"/>
      <c r="E292" s="20"/>
      <c r="F292" s="29"/>
      <c r="G292" s="20"/>
      <c r="H292" s="29"/>
      <c r="I292" s="20"/>
      <c r="J292" s="29"/>
      <c r="K292" s="20"/>
      <c r="L292" s="29"/>
      <c r="M292" s="20"/>
      <c r="N292" s="29"/>
      <c r="O292" s="20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</row>
    <row r="293" spans="1:255" s="7" customFormat="1" ht="13.5" customHeight="1">
      <c r="A293" s="20" t="s">
        <v>197</v>
      </c>
      <c r="B293" s="21"/>
      <c r="C293" s="30">
        <f>SUM(E293:O293)</f>
        <v>182994</v>
      </c>
      <c r="D293" s="20"/>
      <c r="E293" s="25">
        <v>0</v>
      </c>
      <c r="F293" s="29"/>
      <c r="G293" s="25">
        <v>10637</v>
      </c>
      <c r="H293" s="29"/>
      <c r="I293" s="25">
        <v>4524</v>
      </c>
      <c r="J293" s="29"/>
      <c r="K293" s="25">
        <v>162</v>
      </c>
      <c r="L293" s="29"/>
      <c r="M293" s="25">
        <v>167671</v>
      </c>
      <c r="N293" s="29"/>
      <c r="O293" s="25">
        <v>0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</row>
    <row r="294" spans="1:255" s="7" customFormat="1" ht="13.5" customHeight="1">
      <c r="A294" s="20"/>
      <c r="B294" s="21"/>
      <c r="C294" s="20"/>
      <c r="D294" s="20"/>
      <c r="E294" s="20"/>
      <c r="F294" s="29"/>
      <c r="G294" s="20"/>
      <c r="H294" s="29"/>
      <c r="I294" s="20"/>
      <c r="J294" s="29"/>
      <c r="K294" s="20"/>
      <c r="L294" s="29"/>
      <c r="M294" s="20"/>
      <c r="N294" s="29"/>
      <c r="O294" s="20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</row>
    <row r="295" spans="1:255" s="7" customFormat="1" ht="13.5" customHeight="1">
      <c r="A295" s="20" t="s">
        <v>288</v>
      </c>
      <c r="B295" s="21" t="s">
        <v>10</v>
      </c>
      <c r="C295" s="20" t="s">
        <v>11</v>
      </c>
      <c r="D295" s="20"/>
      <c r="E295" s="20" t="s">
        <v>11</v>
      </c>
      <c r="F295" s="29" t="s">
        <v>11</v>
      </c>
      <c r="G295" s="20" t="s">
        <v>11</v>
      </c>
      <c r="H295" s="29" t="s">
        <v>11</v>
      </c>
      <c r="I295" s="20" t="s">
        <v>11</v>
      </c>
      <c r="J295" s="29" t="s">
        <v>11</v>
      </c>
      <c r="K295" s="20" t="s">
        <v>11</v>
      </c>
      <c r="L295" s="29" t="s">
        <v>11</v>
      </c>
      <c r="M295" s="20" t="s">
        <v>11</v>
      </c>
      <c r="N295" s="29" t="s">
        <v>11</v>
      </c>
      <c r="O295" s="20" t="s">
        <v>11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1:255" s="7" customFormat="1" ht="13.5" customHeight="1">
      <c r="A296" s="20" t="s">
        <v>23</v>
      </c>
      <c r="B296" s="21" t="s">
        <v>10</v>
      </c>
      <c r="C296" s="20">
        <f>SUM(E296:O296)</f>
        <v>125982</v>
      </c>
      <c r="D296" s="20"/>
      <c r="E296" s="20">
        <v>19818</v>
      </c>
      <c r="F296" s="29"/>
      <c r="G296" s="20">
        <v>7932</v>
      </c>
      <c r="H296" s="29"/>
      <c r="I296" s="20">
        <v>8125</v>
      </c>
      <c r="J296" s="29"/>
      <c r="K296" s="20">
        <v>13890</v>
      </c>
      <c r="L296" s="29"/>
      <c r="M296" s="20">
        <v>74878</v>
      </c>
      <c r="N296" s="29"/>
      <c r="O296" s="20">
        <v>1339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s="7" customFormat="1" ht="13.5" customHeight="1">
      <c r="A297" s="20" t="s">
        <v>29</v>
      </c>
      <c r="B297" s="21" t="s">
        <v>10</v>
      </c>
      <c r="C297" s="20">
        <f>SUM(E297:O297)</f>
        <v>659274</v>
      </c>
      <c r="D297" s="20"/>
      <c r="E297" s="20">
        <v>308787</v>
      </c>
      <c r="F297" s="29"/>
      <c r="G297" s="20">
        <v>19177</v>
      </c>
      <c r="H297" s="29"/>
      <c r="I297" s="20">
        <v>122090</v>
      </c>
      <c r="J297" s="29"/>
      <c r="K297" s="20">
        <v>21118</v>
      </c>
      <c r="L297" s="29"/>
      <c r="M297" s="20">
        <v>123302</v>
      </c>
      <c r="N297" s="29"/>
      <c r="O297" s="20">
        <v>64800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s="7" customFormat="1" ht="13.5" customHeight="1">
      <c r="A298" s="20" t="s">
        <v>20</v>
      </c>
      <c r="B298" s="21" t="s">
        <v>10</v>
      </c>
      <c r="C298" s="20">
        <f>SUM(E298:O298)</f>
        <v>8291</v>
      </c>
      <c r="D298" s="20"/>
      <c r="E298" s="20">
        <v>0</v>
      </c>
      <c r="F298" s="29"/>
      <c r="G298" s="20">
        <v>0</v>
      </c>
      <c r="H298" s="29"/>
      <c r="I298" s="20">
        <v>0</v>
      </c>
      <c r="J298" s="29"/>
      <c r="K298" s="20">
        <v>0</v>
      </c>
      <c r="L298" s="29"/>
      <c r="M298" s="20">
        <v>8291</v>
      </c>
      <c r="N298" s="29"/>
      <c r="O298" s="20">
        <v>0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s="7" customFormat="1" ht="13.5" customHeight="1">
      <c r="A299" s="20" t="s">
        <v>36</v>
      </c>
      <c r="B299" s="21"/>
      <c r="C299" s="30">
        <f>SUM(E299:O299)</f>
        <v>81429</v>
      </c>
      <c r="D299" s="20"/>
      <c r="E299" s="30">
        <v>31704</v>
      </c>
      <c r="F299" s="29"/>
      <c r="G299" s="30">
        <v>15021</v>
      </c>
      <c r="H299" s="29"/>
      <c r="I299" s="30">
        <v>8489</v>
      </c>
      <c r="J299" s="29"/>
      <c r="K299" s="30">
        <v>0</v>
      </c>
      <c r="L299" s="29"/>
      <c r="M299" s="30">
        <v>26215</v>
      </c>
      <c r="N299" s="29"/>
      <c r="O299" s="30">
        <v>0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s="7" customFormat="1" ht="13.5" customHeight="1">
      <c r="A300" s="20" t="s">
        <v>289</v>
      </c>
      <c r="B300" s="21" t="s">
        <v>10</v>
      </c>
      <c r="C300" s="25">
        <f>SUM(E300:O300)</f>
        <v>874976</v>
      </c>
      <c r="D300" s="20"/>
      <c r="E300" s="25">
        <f>SUM(E296:E299)</f>
        <v>360309</v>
      </c>
      <c r="F300" s="29"/>
      <c r="G300" s="25">
        <f>SUM(G296:G299)</f>
        <v>42130</v>
      </c>
      <c r="H300" s="29"/>
      <c r="I300" s="25">
        <f>SUM(I296:I299)</f>
        <v>138704</v>
      </c>
      <c r="J300" s="29"/>
      <c r="K300" s="25">
        <f>SUM(K296:K299)</f>
        <v>35008</v>
      </c>
      <c r="L300" s="29"/>
      <c r="M300" s="25">
        <f>SUM(M296:M299)</f>
        <v>232686</v>
      </c>
      <c r="N300" s="29"/>
      <c r="O300" s="25">
        <f>SUM(O296:O299)</f>
        <v>66139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s="7" customFormat="1" ht="13.5" customHeight="1">
      <c r="A301" s="20"/>
      <c r="B301" s="21" t="s">
        <v>10</v>
      </c>
      <c r="C301" s="20"/>
      <c r="D301" s="20"/>
      <c r="E301" s="20"/>
      <c r="F301" s="29"/>
      <c r="G301" s="20"/>
      <c r="H301" s="29"/>
      <c r="I301" s="20"/>
      <c r="J301" s="29"/>
      <c r="K301" s="20"/>
      <c r="L301" s="29"/>
      <c r="M301" s="20"/>
      <c r="N301" s="29"/>
      <c r="O301" s="20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s="7" customFormat="1" ht="13.5" customHeight="1">
      <c r="A302" s="20" t="s">
        <v>328</v>
      </c>
      <c r="B302" s="21" t="s">
        <v>10</v>
      </c>
      <c r="C302" s="20" t="s">
        <v>11</v>
      </c>
      <c r="D302" s="20"/>
      <c r="E302" s="20" t="s">
        <v>11</v>
      </c>
      <c r="F302" s="29" t="s">
        <v>11</v>
      </c>
      <c r="G302" s="20" t="s">
        <v>11</v>
      </c>
      <c r="H302" s="29" t="s">
        <v>11</v>
      </c>
      <c r="I302" s="20" t="s">
        <v>11</v>
      </c>
      <c r="J302" s="29" t="s">
        <v>11</v>
      </c>
      <c r="K302" s="20" t="s">
        <v>11</v>
      </c>
      <c r="L302" s="29" t="s">
        <v>11</v>
      </c>
      <c r="M302" s="20" t="s">
        <v>11</v>
      </c>
      <c r="N302" s="29" t="s">
        <v>11</v>
      </c>
      <c r="O302" s="20" t="s">
        <v>11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255" s="7" customFormat="1" ht="13.5" customHeight="1">
      <c r="A303" s="20" t="s">
        <v>96</v>
      </c>
      <c r="B303" s="21" t="s">
        <v>10</v>
      </c>
      <c r="C303" s="20">
        <f>SUM(E303:O303)</f>
        <v>3610</v>
      </c>
      <c r="D303" s="20"/>
      <c r="E303" s="20">
        <v>0</v>
      </c>
      <c r="F303" s="29"/>
      <c r="G303" s="20">
        <v>0</v>
      </c>
      <c r="H303" s="29"/>
      <c r="I303" s="20">
        <v>0</v>
      </c>
      <c r="J303" s="29"/>
      <c r="K303" s="20">
        <v>0</v>
      </c>
      <c r="L303" s="29"/>
      <c r="M303" s="20">
        <v>3610</v>
      </c>
      <c r="N303" s="29"/>
      <c r="O303" s="20">
        <v>0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</row>
    <row r="304" spans="1:255" s="7" customFormat="1" ht="13.5" customHeight="1">
      <c r="A304" s="20" t="s">
        <v>20</v>
      </c>
      <c r="B304" s="21" t="s">
        <v>10</v>
      </c>
      <c r="C304" s="20">
        <f>SUM(E304:O304)</f>
        <v>371122</v>
      </c>
      <c r="D304" s="20"/>
      <c r="E304" s="20">
        <v>201718</v>
      </c>
      <c r="F304" s="29"/>
      <c r="G304" s="20">
        <v>4936</v>
      </c>
      <c r="H304" s="29"/>
      <c r="I304" s="20">
        <v>92497</v>
      </c>
      <c r="J304" s="29"/>
      <c r="K304" s="20">
        <v>1310</v>
      </c>
      <c r="L304" s="29"/>
      <c r="M304" s="20">
        <v>70661</v>
      </c>
      <c r="N304" s="29"/>
      <c r="O304" s="20">
        <v>0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</row>
    <row r="305" spans="1:255" s="7" customFormat="1" ht="13.5" customHeight="1">
      <c r="A305" s="20" t="s">
        <v>323</v>
      </c>
      <c r="B305" s="21" t="s">
        <v>10</v>
      </c>
      <c r="C305" s="45">
        <f>SUM(E305:O305)</f>
        <v>374732</v>
      </c>
      <c r="D305" s="20"/>
      <c r="E305" s="45">
        <f>SUM(E303:E304)</f>
        <v>201718</v>
      </c>
      <c r="F305" s="29"/>
      <c r="G305" s="45">
        <f>SUM(G303:G304)</f>
        <v>4936</v>
      </c>
      <c r="H305" s="29"/>
      <c r="I305" s="45">
        <f>SUM(I303:I304)</f>
        <v>92497</v>
      </c>
      <c r="J305" s="29"/>
      <c r="K305" s="45">
        <f>SUM(K303:K304)</f>
        <v>1310</v>
      </c>
      <c r="L305" s="29"/>
      <c r="M305" s="45">
        <f>SUM(M303:M304)</f>
        <v>74271</v>
      </c>
      <c r="N305" s="29"/>
      <c r="O305" s="45">
        <f>SUM(O303:O304)</f>
        <v>0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s="7" customFormat="1" ht="13.5" customHeight="1">
      <c r="A306" s="20"/>
      <c r="B306" s="21" t="s">
        <v>10</v>
      </c>
      <c r="C306" s="20"/>
      <c r="D306" s="20"/>
      <c r="E306" s="20"/>
      <c r="F306" s="29"/>
      <c r="G306" s="20"/>
      <c r="H306" s="29"/>
      <c r="I306" s="20"/>
      <c r="J306" s="29"/>
      <c r="K306" s="20"/>
      <c r="L306" s="29"/>
      <c r="M306" s="20"/>
      <c r="N306" s="29"/>
      <c r="O306" s="20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7" customFormat="1" ht="13.5" customHeight="1">
      <c r="A307" s="20" t="s">
        <v>305</v>
      </c>
      <c r="B307" s="21" t="s">
        <v>10</v>
      </c>
      <c r="C307" s="25">
        <f>SUM(E307:O307)</f>
        <v>411580</v>
      </c>
      <c r="D307" s="20"/>
      <c r="E307" s="25">
        <v>227912</v>
      </c>
      <c r="F307" s="29"/>
      <c r="G307" s="25">
        <v>-24</v>
      </c>
      <c r="H307" s="29"/>
      <c r="I307" s="25">
        <v>96933</v>
      </c>
      <c r="J307" s="29"/>
      <c r="K307" s="25">
        <v>7297</v>
      </c>
      <c r="L307" s="29"/>
      <c r="M307" s="25">
        <v>72589</v>
      </c>
      <c r="N307" s="29"/>
      <c r="O307" s="25">
        <v>6873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</row>
    <row r="308" spans="1:255" s="7" customFormat="1" ht="13.5" customHeight="1">
      <c r="A308" s="20"/>
      <c r="B308" s="21"/>
      <c r="C308" s="29"/>
      <c r="D308" s="20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</row>
    <row r="309" spans="1:255" s="7" customFormat="1" ht="13.5" customHeight="1">
      <c r="A309" s="20" t="s">
        <v>85</v>
      </c>
      <c r="B309" s="21" t="s">
        <v>10</v>
      </c>
      <c r="C309" s="25">
        <f>SUM(E309:O309)</f>
        <v>776557</v>
      </c>
      <c r="D309" s="20"/>
      <c r="E309" s="25">
        <v>592988</v>
      </c>
      <c r="F309" s="29"/>
      <c r="G309" s="25">
        <v>269541</v>
      </c>
      <c r="H309" s="29"/>
      <c r="I309" s="25">
        <v>196930</v>
      </c>
      <c r="J309" s="29"/>
      <c r="K309" s="25">
        <v>3327</v>
      </c>
      <c r="L309" s="29"/>
      <c r="M309" s="25">
        <v>-293765</v>
      </c>
      <c r="N309" s="29"/>
      <c r="O309" s="25">
        <v>7536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</row>
    <row r="310" spans="1:255" s="7" customFormat="1" ht="13.5" customHeight="1">
      <c r="A310" s="20"/>
      <c r="B310" s="21"/>
      <c r="C310" s="29"/>
      <c r="D310" s="20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</row>
    <row r="311" spans="1:255" s="7" customFormat="1" ht="13.5" customHeight="1">
      <c r="A311" s="20" t="s">
        <v>207</v>
      </c>
      <c r="B311" s="21" t="s">
        <v>10</v>
      </c>
      <c r="C311" s="20"/>
      <c r="D311" s="20"/>
      <c r="E311" s="20"/>
      <c r="F311" s="29"/>
      <c r="G311" s="20"/>
      <c r="H311" s="29"/>
      <c r="I311" s="20"/>
      <c r="J311" s="29"/>
      <c r="K311" s="20"/>
      <c r="L311" s="29"/>
      <c r="M311" s="20"/>
      <c r="N311" s="29"/>
      <c r="O311" s="20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</row>
    <row r="312" spans="1:255" s="7" customFormat="1" ht="13.5" customHeight="1">
      <c r="A312" s="20" t="s">
        <v>234</v>
      </c>
      <c r="B312" s="21" t="s">
        <v>10</v>
      </c>
      <c r="C312" s="25">
        <f>SUM(E312:O312)</f>
        <v>12242</v>
      </c>
      <c r="D312" s="20"/>
      <c r="E312" s="25">
        <v>0</v>
      </c>
      <c r="F312" s="29"/>
      <c r="G312" s="25">
        <v>0</v>
      </c>
      <c r="H312" s="29"/>
      <c r="I312" s="25">
        <v>0</v>
      </c>
      <c r="J312" s="29"/>
      <c r="K312" s="25">
        <v>0</v>
      </c>
      <c r="L312" s="29"/>
      <c r="M312" s="25">
        <v>12242</v>
      </c>
      <c r="N312" s="29"/>
      <c r="O312" s="25">
        <v>0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</row>
    <row r="313" spans="1:255" s="7" customFormat="1" ht="13.5" customHeight="1">
      <c r="A313" s="20"/>
      <c r="B313" s="21" t="s">
        <v>10</v>
      </c>
      <c r="C313" s="20"/>
      <c r="D313" s="20"/>
      <c r="E313" s="20"/>
      <c r="F313" s="29"/>
      <c r="G313" s="20"/>
      <c r="H313" s="29"/>
      <c r="I313" s="20"/>
      <c r="J313" s="29"/>
      <c r="K313" s="20"/>
      <c r="L313" s="29"/>
      <c r="M313" s="20"/>
      <c r="N313" s="29"/>
      <c r="O313" s="20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</row>
    <row r="314" spans="1:255" s="7" customFormat="1" ht="13.5" customHeight="1">
      <c r="A314" s="20" t="s">
        <v>291</v>
      </c>
      <c r="B314" s="21" t="s">
        <v>10</v>
      </c>
      <c r="C314" s="20"/>
      <c r="D314" s="20"/>
      <c r="E314" s="20"/>
      <c r="F314" s="29"/>
      <c r="G314" s="20"/>
      <c r="H314" s="29"/>
      <c r="I314" s="20"/>
      <c r="J314" s="29"/>
      <c r="K314" s="20"/>
      <c r="L314" s="29"/>
      <c r="M314" s="20"/>
      <c r="N314" s="29"/>
      <c r="O314" s="20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</row>
    <row r="315" spans="1:255" s="7" customFormat="1" ht="13.5" customHeight="1">
      <c r="A315" s="20" t="s">
        <v>82</v>
      </c>
      <c r="B315" s="21" t="s">
        <v>10</v>
      </c>
      <c r="C315" s="30">
        <f>SUM(E315:O315)</f>
        <v>4766</v>
      </c>
      <c r="D315" s="20"/>
      <c r="E315" s="30">
        <v>3344</v>
      </c>
      <c r="F315" s="29"/>
      <c r="G315" s="30">
        <v>0</v>
      </c>
      <c r="H315" s="29"/>
      <c r="I315" s="30">
        <v>1422</v>
      </c>
      <c r="J315" s="29"/>
      <c r="K315" s="30">
        <v>0</v>
      </c>
      <c r="L315" s="29"/>
      <c r="M315" s="30">
        <v>0</v>
      </c>
      <c r="N315" s="29"/>
      <c r="O315" s="30">
        <v>0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</row>
    <row r="316" spans="1:255" s="7" customFormat="1" ht="13.5" customHeight="1">
      <c r="A316" s="20" t="s">
        <v>296</v>
      </c>
      <c r="B316" s="21" t="s">
        <v>10</v>
      </c>
      <c r="C316" s="25">
        <f>SUM(E316:O316)</f>
        <v>4766</v>
      </c>
      <c r="D316" s="20"/>
      <c r="E316" s="25">
        <f>SUM(E315:E315)</f>
        <v>3344</v>
      </c>
      <c r="F316" s="29"/>
      <c r="G316" s="25">
        <f>SUM(G315:G315)</f>
        <v>0</v>
      </c>
      <c r="H316" s="29"/>
      <c r="I316" s="25">
        <f>SUM(I315:I315)</f>
        <v>1422</v>
      </c>
      <c r="J316" s="29"/>
      <c r="K316" s="25">
        <f>SUM(K315:K315)</f>
        <v>0</v>
      </c>
      <c r="L316" s="29"/>
      <c r="M316" s="25">
        <f>SUM(M315:M315)</f>
        <v>0</v>
      </c>
      <c r="N316" s="29"/>
      <c r="O316" s="25">
        <f>SUM(O315:O315)</f>
        <v>0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</row>
    <row r="317" spans="1:255" s="7" customFormat="1" ht="13.5" customHeight="1">
      <c r="A317" s="20"/>
      <c r="B317" s="21" t="s">
        <v>10</v>
      </c>
      <c r="C317" s="20"/>
      <c r="D317" s="20"/>
      <c r="E317" s="20"/>
      <c r="F317" s="29"/>
      <c r="G317" s="20"/>
      <c r="H317" s="29"/>
      <c r="I317" s="20"/>
      <c r="J317" s="29"/>
      <c r="K317" s="20"/>
      <c r="L317" s="29"/>
      <c r="M317" s="20"/>
      <c r="N317" s="29"/>
      <c r="O317" s="20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</row>
    <row r="318" spans="1:255" s="7" customFormat="1" ht="13.5" customHeight="1">
      <c r="A318" s="20" t="s">
        <v>293</v>
      </c>
      <c r="B318" s="21"/>
      <c r="C318" s="30">
        <f>SUM(E318:O318)</f>
        <v>15250</v>
      </c>
      <c r="D318" s="20"/>
      <c r="E318" s="30">
        <v>0</v>
      </c>
      <c r="F318" s="29"/>
      <c r="G318" s="30">
        <v>0</v>
      </c>
      <c r="H318" s="29"/>
      <c r="I318" s="30">
        <v>0</v>
      </c>
      <c r="J318" s="29"/>
      <c r="K318" s="30">
        <v>10744</v>
      </c>
      <c r="L318" s="29"/>
      <c r="M318" s="30">
        <v>4506</v>
      </c>
      <c r="N318" s="29"/>
      <c r="O318" s="30">
        <v>0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</row>
    <row r="319" spans="1:255" s="7" customFormat="1" ht="13.5" customHeight="1">
      <c r="A319" s="20"/>
      <c r="B319" s="21"/>
      <c r="C319" s="29"/>
      <c r="D319" s="20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</row>
    <row r="320" spans="1:255" s="7" customFormat="1" ht="13.5" customHeight="1">
      <c r="A320" s="20" t="s">
        <v>208</v>
      </c>
      <c r="B320" s="21" t="s">
        <v>10</v>
      </c>
      <c r="C320" s="20"/>
      <c r="D320" s="20"/>
      <c r="E320" s="20"/>
      <c r="F320" s="29"/>
      <c r="G320" s="20"/>
      <c r="H320" s="29"/>
      <c r="I320" s="20"/>
      <c r="J320" s="29"/>
      <c r="K320" s="20"/>
      <c r="L320" s="29"/>
      <c r="M320" s="20"/>
      <c r="N320" s="29"/>
      <c r="O320" s="20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</row>
    <row r="321" spans="1:255" s="7" customFormat="1" ht="13.5" customHeight="1">
      <c r="A321" s="20" t="s">
        <v>61</v>
      </c>
      <c r="B321" s="21"/>
      <c r="C321" s="20">
        <f>SUM(E321:O321)</f>
        <v>50150</v>
      </c>
      <c r="D321" s="20"/>
      <c r="E321" s="20">
        <v>0</v>
      </c>
      <c r="F321" s="29"/>
      <c r="G321" s="20">
        <v>0</v>
      </c>
      <c r="H321" s="29"/>
      <c r="I321" s="20">
        <v>0</v>
      </c>
      <c r="J321" s="29"/>
      <c r="K321" s="20">
        <v>0</v>
      </c>
      <c r="L321" s="29"/>
      <c r="M321" s="20">
        <v>50150</v>
      </c>
      <c r="N321" s="29"/>
      <c r="O321" s="20">
        <v>0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</row>
    <row r="322" spans="1:255" s="7" customFormat="1" ht="13.5" customHeight="1">
      <c r="A322" s="20" t="s">
        <v>246</v>
      </c>
      <c r="B322" s="21"/>
      <c r="C322" s="20">
        <f>SUM(E322:O322)</f>
        <v>1311636</v>
      </c>
      <c r="D322" s="20"/>
      <c r="E322" s="20">
        <v>737936</v>
      </c>
      <c r="F322" s="29"/>
      <c r="G322" s="20">
        <v>0</v>
      </c>
      <c r="H322" s="29"/>
      <c r="I322" s="20">
        <v>313810</v>
      </c>
      <c r="J322" s="29"/>
      <c r="K322" s="20">
        <v>95</v>
      </c>
      <c r="L322" s="29"/>
      <c r="M322" s="20">
        <v>259795</v>
      </c>
      <c r="N322" s="29"/>
      <c r="O322" s="20">
        <v>0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</row>
    <row r="323" spans="1:255" s="7" customFormat="1" ht="13.5" customHeight="1">
      <c r="A323" s="20" t="s">
        <v>64</v>
      </c>
      <c r="B323" s="21"/>
      <c r="C323" s="20">
        <f>SUM(E323:O323)</f>
        <v>8117</v>
      </c>
      <c r="D323" s="20"/>
      <c r="E323" s="20">
        <v>5757</v>
      </c>
      <c r="F323" s="29"/>
      <c r="G323" s="20">
        <v>0</v>
      </c>
      <c r="H323" s="29"/>
      <c r="I323" s="20">
        <v>2360</v>
      </c>
      <c r="J323" s="29"/>
      <c r="K323" s="20">
        <v>0</v>
      </c>
      <c r="L323" s="29"/>
      <c r="M323" s="20">
        <v>0</v>
      </c>
      <c r="N323" s="29"/>
      <c r="O323" s="20">
        <v>0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</row>
    <row r="324" spans="1:255" s="7" customFormat="1" ht="13.5" customHeight="1">
      <c r="A324" s="20" t="s">
        <v>86</v>
      </c>
      <c r="B324" s="21"/>
      <c r="C324" s="20">
        <f>SUM(E324:O324)</f>
        <v>28466</v>
      </c>
      <c r="D324" s="20"/>
      <c r="E324" s="20">
        <v>0</v>
      </c>
      <c r="F324" s="29"/>
      <c r="G324" s="20">
        <v>0</v>
      </c>
      <c r="H324" s="29"/>
      <c r="I324" s="20">
        <v>0</v>
      </c>
      <c r="J324" s="29"/>
      <c r="K324" s="20">
        <v>0</v>
      </c>
      <c r="L324" s="29"/>
      <c r="M324" s="20">
        <v>28466</v>
      </c>
      <c r="N324" s="29"/>
      <c r="O324" s="20">
        <v>0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</row>
    <row r="325" spans="1:255" s="7" customFormat="1" ht="13.5" customHeight="1">
      <c r="A325" s="20" t="s">
        <v>155</v>
      </c>
      <c r="B325" s="21" t="s">
        <v>10</v>
      </c>
      <c r="C325" s="27">
        <f>SUM(E325:O325)</f>
        <v>1398369</v>
      </c>
      <c r="D325" s="20"/>
      <c r="E325" s="27">
        <f>SUM(E321:E324)</f>
        <v>743693</v>
      </c>
      <c r="F325" s="29"/>
      <c r="G325" s="27">
        <f>SUM(G321:G324)</f>
        <v>0</v>
      </c>
      <c r="H325" s="29"/>
      <c r="I325" s="27">
        <f>SUM(I321:I324)</f>
        <v>316170</v>
      </c>
      <c r="J325" s="29"/>
      <c r="K325" s="27">
        <f>SUM(K321:K324)</f>
        <v>95</v>
      </c>
      <c r="L325" s="29"/>
      <c r="M325" s="27">
        <f>SUM(M321:M324)</f>
        <v>338411</v>
      </c>
      <c r="N325" s="29"/>
      <c r="O325" s="27">
        <f>SUM(O321:O324)</f>
        <v>0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1:255" s="7" customFormat="1" ht="13.5" customHeight="1">
      <c r="A326" s="20"/>
      <c r="B326" s="21" t="s">
        <v>10</v>
      </c>
      <c r="C326" s="20"/>
      <c r="D326" s="20"/>
      <c r="E326" s="20"/>
      <c r="F326" s="29"/>
      <c r="G326" s="20"/>
      <c r="H326" s="29"/>
      <c r="I326" s="20"/>
      <c r="J326" s="29"/>
      <c r="K326" s="20"/>
      <c r="L326" s="29"/>
      <c r="M326" s="20"/>
      <c r="N326" s="29"/>
      <c r="O326" s="20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s="7" customFormat="1" ht="13.5" customHeight="1">
      <c r="A327" s="20" t="s">
        <v>163</v>
      </c>
      <c r="B327" s="21" t="s">
        <v>10</v>
      </c>
      <c r="C327" s="25">
        <f>SUM(E327:O327)</f>
        <v>4574718</v>
      </c>
      <c r="D327" s="25"/>
      <c r="E327" s="25">
        <f>E325+E318+E305+E316+E312+E309+E307+E300+E293+E291+E289+E287+E280+E277+E275+E273+E269+E283</f>
        <v>2412796</v>
      </c>
      <c r="F327" s="29"/>
      <c r="G327" s="25">
        <f>G325+G318+G305+G316+G312+G309+G307+G300+G293+G291+G289+G287+G280+G277+G275+G273+G269+G283</f>
        <v>336971</v>
      </c>
      <c r="H327" s="29"/>
      <c r="I327" s="25">
        <f>I325+I318+I305+I316+I312+I309+I307+I300+I293+I291+I289+I287+I280+I277+I275+I273+I269+I283</f>
        <v>960757</v>
      </c>
      <c r="J327" s="29"/>
      <c r="K327" s="25">
        <f>K325+K318+K305+K316+K312+K309+K307+K300+K293+K291+K289+K287+K280+K277+K275+K273+K269+K283</f>
        <v>65068</v>
      </c>
      <c r="L327" s="29"/>
      <c r="M327" s="25">
        <f>M325+M318+M305+M316+M312+M309+M307+M300+M293+M291+M289+M287+M280+M277+M275+M273+M269+M283</f>
        <v>699839</v>
      </c>
      <c r="N327" s="29"/>
      <c r="O327" s="25">
        <f>O325+O318+O305+O316+O312+O309+O307+O300+O293+O291+O289+O287+O280+O277+O275+O273+O269+O283</f>
        <v>99287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s="7" customFormat="1" ht="13.5" customHeight="1">
      <c r="A328" s="20"/>
      <c r="B328" s="21" t="s">
        <v>10</v>
      </c>
      <c r="C328" s="20"/>
      <c r="D328" s="20"/>
      <c r="E328" s="20"/>
      <c r="F328" s="29"/>
      <c r="G328" s="20"/>
      <c r="H328" s="29"/>
      <c r="I328" s="20"/>
      <c r="J328" s="29"/>
      <c r="K328" s="20"/>
      <c r="L328" s="29"/>
      <c r="M328" s="20"/>
      <c r="N328" s="29"/>
      <c r="O328" s="20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s="7" customFormat="1" ht="13.5" customHeight="1">
      <c r="A329" s="20" t="s">
        <v>199</v>
      </c>
      <c r="B329" s="21" t="s">
        <v>10</v>
      </c>
      <c r="C329" s="20" t="s">
        <v>10</v>
      </c>
      <c r="D329" s="20"/>
      <c r="E329" s="20" t="s">
        <v>10</v>
      </c>
      <c r="F329" s="29" t="s">
        <v>10</v>
      </c>
      <c r="G329" s="20" t="s">
        <v>10</v>
      </c>
      <c r="H329" s="29" t="s">
        <v>10</v>
      </c>
      <c r="I329" s="20" t="s">
        <v>10</v>
      </c>
      <c r="J329" s="29" t="s">
        <v>10</v>
      </c>
      <c r="K329" s="20" t="s">
        <v>10</v>
      </c>
      <c r="L329" s="29" t="s">
        <v>10</v>
      </c>
      <c r="M329" s="20" t="s">
        <v>10</v>
      </c>
      <c r="N329" s="29" t="s">
        <v>10</v>
      </c>
      <c r="O329" s="20" t="s">
        <v>10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s="8" customFormat="1" ht="13.5" customHeight="1">
      <c r="A330" s="20" t="s">
        <v>210</v>
      </c>
      <c r="B330" s="21" t="s">
        <v>10</v>
      </c>
      <c r="C330" s="20" t="s">
        <v>10</v>
      </c>
      <c r="D330" s="20"/>
      <c r="E330" s="20" t="s">
        <v>10</v>
      </c>
      <c r="F330" s="29" t="s">
        <v>10</v>
      </c>
      <c r="G330" s="20" t="s">
        <v>10</v>
      </c>
      <c r="H330" s="29" t="s">
        <v>10</v>
      </c>
      <c r="I330" s="20" t="s">
        <v>10</v>
      </c>
      <c r="J330" s="29" t="s">
        <v>10</v>
      </c>
      <c r="K330" s="20" t="s">
        <v>10</v>
      </c>
      <c r="L330" s="29" t="s">
        <v>10</v>
      </c>
      <c r="M330" s="20" t="s">
        <v>10</v>
      </c>
      <c r="N330" s="29" t="s">
        <v>10</v>
      </c>
      <c r="O330" s="20" t="s">
        <v>10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</row>
    <row r="331" spans="1:255" s="7" customFormat="1" ht="13.5" customHeight="1">
      <c r="A331" s="20" t="s">
        <v>87</v>
      </c>
      <c r="B331" s="21" t="s">
        <v>10</v>
      </c>
      <c r="C331" s="20">
        <f>SUM(E331:O331)</f>
        <v>12383743</v>
      </c>
      <c r="D331" s="20"/>
      <c r="E331" s="20">
        <v>4180504</v>
      </c>
      <c r="F331" s="29"/>
      <c r="G331" s="20">
        <v>489775</v>
      </c>
      <c r="H331" s="29"/>
      <c r="I331" s="20">
        <v>1821761</v>
      </c>
      <c r="J331" s="29"/>
      <c r="K331" s="20">
        <v>103155</v>
      </c>
      <c r="L331" s="29"/>
      <c r="M331" s="20">
        <v>4583113</v>
      </c>
      <c r="N331" s="29"/>
      <c r="O331" s="20">
        <v>1205435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s="7" customFormat="1" ht="13.5" customHeight="1">
      <c r="A332" s="20" t="s">
        <v>88</v>
      </c>
      <c r="B332" s="21" t="s">
        <v>10</v>
      </c>
      <c r="C332" s="25">
        <f>SUM(E332:O332)</f>
        <v>647316</v>
      </c>
      <c r="D332" s="20"/>
      <c r="E332" s="25">
        <v>160181</v>
      </c>
      <c r="F332" s="29"/>
      <c r="G332" s="25">
        <v>448</v>
      </c>
      <c r="H332" s="29"/>
      <c r="I332" s="25">
        <v>61885</v>
      </c>
      <c r="J332" s="29"/>
      <c r="K332" s="25">
        <v>4150</v>
      </c>
      <c r="L332" s="29"/>
      <c r="M332" s="25">
        <v>9454</v>
      </c>
      <c r="N332" s="29"/>
      <c r="O332" s="25">
        <v>411198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255" s="7" customFormat="1" ht="13.5" customHeight="1">
      <c r="A333" s="20" t="s">
        <v>235</v>
      </c>
      <c r="B333" s="21" t="s">
        <v>10</v>
      </c>
      <c r="C333" s="25">
        <f>SUM(C331:C332)</f>
        <v>13031059</v>
      </c>
      <c r="D333" s="20"/>
      <c r="E333" s="25">
        <f>SUM(E331:E332)</f>
        <v>4340685</v>
      </c>
      <c r="F333" s="29"/>
      <c r="G333" s="25">
        <f>SUM(G331:G332)</f>
        <v>490223</v>
      </c>
      <c r="H333" s="29"/>
      <c r="I333" s="25">
        <f>SUM(I331:I332)</f>
        <v>1883646</v>
      </c>
      <c r="J333" s="29"/>
      <c r="K333" s="25">
        <f>SUM(K331:K332)</f>
        <v>107305</v>
      </c>
      <c r="L333" s="29"/>
      <c r="M333" s="25">
        <f>SUM(M331:M332)</f>
        <v>4592567</v>
      </c>
      <c r="N333" s="29"/>
      <c r="O333" s="25">
        <f>SUM(O331:O332)</f>
        <v>1616633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</row>
    <row r="334" spans="1:255" s="7" customFormat="1" ht="13.5" customHeight="1">
      <c r="A334" s="20"/>
      <c r="B334" s="21" t="s">
        <v>10</v>
      </c>
      <c r="C334" s="20"/>
      <c r="D334" s="20"/>
      <c r="E334" s="20"/>
      <c r="F334" s="29"/>
      <c r="G334" s="20"/>
      <c r="H334" s="29"/>
      <c r="I334" s="20"/>
      <c r="J334" s="29"/>
      <c r="K334" s="20"/>
      <c r="L334" s="29"/>
      <c r="M334" s="20"/>
      <c r="N334" s="29"/>
      <c r="O334" s="20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</row>
    <row r="335" spans="1:255" s="7" customFormat="1" ht="13.5" customHeight="1">
      <c r="A335" s="20" t="s">
        <v>231</v>
      </c>
      <c r="B335" s="21" t="s">
        <v>10</v>
      </c>
      <c r="C335" s="25">
        <f>SUM(E335:O335)</f>
        <v>-197248</v>
      </c>
      <c r="D335" s="20"/>
      <c r="E335" s="25">
        <v>-69037</v>
      </c>
      <c r="F335" s="29"/>
      <c r="G335" s="25">
        <v>-15780</v>
      </c>
      <c r="H335" s="29"/>
      <c r="I335" s="25">
        <v>-35504</v>
      </c>
      <c r="J335" s="29"/>
      <c r="K335" s="25">
        <v>0</v>
      </c>
      <c r="L335" s="29"/>
      <c r="M335" s="25">
        <v>-76927</v>
      </c>
      <c r="N335" s="29"/>
      <c r="O335" s="25">
        <v>0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</row>
    <row r="336" spans="1:255" s="7" customFormat="1" ht="13.5" customHeight="1">
      <c r="A336" s="20" t="s">
        <v>89</v>
      </c>
      <c r="B336" s="21" t="s">
        <v>10</v>
      </c>
      <c r="C336" s="25">
        <f>SUM(C333:C335)</f>
        <v>12833811</v>
      </c>
      <c r="D336" s="20"/>
      <c r="E336" s="25">
        <f>SUM(E333:E335)</f>
        <v>4271648</v>
      </c>
      <c r="F336" s="29"/>
      <c r="G336" s="25">
        <f>SUM(G333:G335)</f>
        <v>474443</v>
      </c>
      <c r="H336" s="29"/>
      <c r="I336" s="25">
        <f>SUM(I333:I335)</f>
        <v>1848142</v>
      </c>
      <c r="J336" s="29"/>
      <c r="K336" s="25">
        <f>SUM(K333:K335)</f>
        <v>107305</v>
      </c>
      <c r="L336" s="29"/>
      <c r="M336" s="25">
        <f>SUM(M333:M335)</f>
        <v>4515640</v>
      </c>
      <c r="N336" s="29"/>
      <c r="O336" s="25">
        <f>SUM(O333:O335)</f>
        <v>1616633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</row>
    <row r="337" spans="1:255" s="7" customFormat="1" ht="13.5" customHeight="1">
      <c r="A337" s="20"/>
      <c r="B337" s="21" t="s">
        <v>10</v>
      </c>
      <c r="C337" s="20"/>
      <c r="D337" s="20"/>
      <c r="E337" s="20"/>
      <c r="F337" s="29"/>
      <c r="G337" s="20"/>
      <c r="H337" s="29"/>
      <c r="I337" s="20"/>
      <c r="J337" s="29"/>
      <c r="K337" s="20"/>
      <c r="L337" s="29"/>
      <c r="M337" s="20"/>
      <c r="N337" s="29"/>
      <c r="O337" s="20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</row>
    <row r="338" spans="1:255" s="7" customFormat="1" ht="13.5" customHeight="1">
      <c r="A338" s="20" t="s">
        <v>183</v>
      </c>
      <c r="B338" s="21"/>
      <c r="C338" s="25">
        <f>SUM(E338:O338)</f>
        <v>12494428</v>
      </c>
      <c r="D338" s="20"/>
      <c r="E338" s="26">
        <v>7579377</v>
      </c>
      <c r="F338" s="29"/>
      <c r="G338" s="26">
        <v>347790</v>
      </c>
      <c r="H338" s="29"/>
      <c r="I338" s="26">
        <v>3304096</v>
      </c>
      <c r="J338" s="29"/>
      <c r="K338" s="26">
        <v>15190</v>
      </c>
      <c r="L338" s="29"/>
      <c r="M338" s="26">
        <v>1182397</v>
      </c>
      <c r="N338" s="29"/>
      <c r="O338" s="26">
        <v>65578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</row>
    <row r="339" spans="1:255" s="7" customFormat="1" ht="13.5" customHeight="1">
      <c r="A339" s="20"/>
      <c r="B339" s="21"/>
      <c r="C339" s="20"/>
      <c r="D339" s="20"/>
      <c r="E339" s="20"/>
      <c r="F339" s="29"/>
      <c r="G339" s="20"/>
      <c r="H339" s="29"/>
      <c r="I339" s="20"/>
      <c r="J339" s="29"/>
      <c r="K339" s="20"/>
      <c r="L339" s="29"/>
      <c r="M339" s="20"/>
      <c r="N339" s="29"/>
      <c r="O339" s="20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</row>
    <row r="340" spans="1:255" s="7" customFormat="1" ht="13.5" customHeight="1">
      <c r="A340" s="20" t="s">
        <v>211</v>
      </c>
      <c r="B340" s="21" t="s">
        <v>10</v>
      </c>
      <c r="C340" s="20"/>
      <c r="D340" s="20"/>
      <c r="E340" s="20"/>
      <c r="F340" s="29"/>
      <c r="G340" s="20"/>
      <c r="H340" s="29"/>
      <c r="I340" s="20"/>
      <c r="J340" s="29"/>
      <c r="K340" s="20"/>
      <c r="L340" s="29"/>
      <c r="M340" s="20"/>
      <c r="N340" s="29"/>
      <c r="O340" s="20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</row>
    <row r="341" spans="1:255" s="7" customFormat="1" ht="13.5" customHeight="1">
      <c r="A341" s="20" t="s">
        <v>164</v>
      </c>
      <c r="B341" s="21" t="s">
        <v>10</v>
      </c>
      <c r="C341" s="20">
        <f>SUM(E341:O341)</f>
        <v>828760</v>
      </c>
      <c r="D341" s="20"/>
      <c r="E341" s="20">
        <v>317580</v>
      </c>
      <c r="F341" s="29"/>
      <c r="G341" s="20">
        <v>51384</v>
      </c>
      <c r="H341" s="29"/>
      <c r="I341" s="20">
        <v>161107</v>
      </c>
      <c r="J341" s="29"/>
      <c r="K341" s="20">
        <v>0</v>
      </c>
      <c r="L341" s="29"/>
      <c r="M341" s="20">
        <v>298689</v>
      </c>
      <c r="N341" s="29"/>
      <c r="O341" s="20">
        <v>0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</row>
    <row r="342" spans="1:255" s="7" customFormat="1" ht="13.5" customHeight="1">
      <c r="A342" s="20" t="s">
        <v>165</v>
      </c>
      <c r="B342" s="21" t="s">
        <v>10</v>
      </c>
      <c r="C342" s="25">
        <f>SUM(E342:O342)</f>
        <v>567402</v>
      </c>
      <c r="D342" s="20"/>
      <c r="E342" s="25">
        <v>168939</v>
      </c>
      <c r="F342" s="29"/>
      <c r="G342" s="25">
        <v>158177</v>
      </c>
      <c r="H342" s="29"/>
      <c r="I342" s="25">
        <v>118091</v>
      </c>
      <c r="J342" s="29"/>
      <c r="K342" s="25">
        <v>2117</v>
      </c>
      <c r="L342" s="29"/>
      <c r="M342" s="25">
        <v>115273</v>
      </c>
      <c r="N342" s="29"/>
      <c r="O342" s="25">
        <v>4805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</row>
    <row r="343" spans="1:255" s="7" customFormat="1" ht="13.5" customHeight="1">
      <c r="A343" s="20" t="s">
        <v>90</v>
      </c>
      <c r="B343" s="21" t="s">
        <v>10</v>
      </c>
      <c r="C343" s="25">
        <f>SUM(E343:O343)</f>
        <v>1396162</v>
      </c>
      <c r="D343" s="20"/>
      <c r="E343" s="25">
        <f>SUM(E341:E342)</f>
        <v>486519</v>
      </c>
      <c r="F343" s="29"/>
      <c r="G343" s="25">
        <f>SUM(G341:G342)</f>
        <v>209561</v>
      </c>
      <c r="H343" s="29"/>
      <c r="I343" s="25">
        <f>SUM(I341:I342)</f>
        <v>279198</v>
      </c>
      <c r="J343" s="29"/>
      <c r="K343" s="25">
        <f>SUM(K341:K342)</f>
        <v>2117</v>
      </c>
      <c r="L343" s="29"/>
      <c r="M343" s="25">
        <f>SUM(M341:M342)</f>
        <v>413962</v>
      </c>
      <c r="N343" s="29"/>
      <c r="O343" s="25">
        <f>SUM(O341:O342)</f>
        <v>4805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</row>
    <row r="344" spans="1:255" s="7" customFormat="1" ht="13.5" customHeight="1">
      <c r="A344" s="20"/>
      <c r="B344" s="21" t="s">
        <v>10</v>
      </c>
      <c r="C344" s="20"/>
      <c r="D344" s="20"/>
      <c r="E344" s="20"/>
      <c r="F344" s="29"/>
      <c r="G344" s="20"/>
      <c r="H344" s="29"/>
      <c r="I344" s="20"/>
      <c r="J344" s="29"/>
      <c r="K344" s="20"/>
      <c r="L344" s="29"/>
      <c r="M344" s="20"/>
      <c r="N344" s="29"/>
      <c r="O344" s="20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</row>
    <row r="345" spans="1:255" s="7" customFormat="1" ht="13.5" customHeight="1">
      <c r="A345" s="20" t="s">
        <v>154</v>
      </c>
      <c r="B345" s="21"/>
      <c r="C345" s="25">
        <f>SUM(E345:O345)</f>
        <v>2325898</v>
      </c>
      <c r="D345" s="20"/>
      <c r="E345" s="25">
        <v>1286857</v>
      </c>
      <c r="F345" s="29"/>
      <c r="G345" s="25">
        <v>259185</v>
      </c>
      <c r="H345" s="29"/>
      <c r="I345" s="25">
        <v>558537</v>
      </c>
      <c r="J345" s="29"/>
      <c r="K345" s="25">
        <v>43695</v>
      </c>
      <c r="L345" s="29"/>
      <c r="M345" s="25">
        <v>177624</v>
      </c>
      <c r="N345" s="29"/>
      <c r="O345" s="25">
        <v>0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</row>
    <row r="346" spans="1:255" s="7" customFormat="1" ht="13.5" customHeight="1">
      <c r="A346" s="20"/>
      <c r="B346" s="21"/>
      <c r="C346" s="29"/>
      <c r="D346" s="20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</row>
    <row r="347" spans="1:255" s="7" customFormat="1" ht="13.5" customHeight="1">
      <c r="A347" s="20" t="s">
        <v>280</v>
      </c>
      <c r="B347" s="21"/>
      <c r="C347" s="30">
        <f>SUM(E347:O347)</f>
        <v>932054</v>
      </c>
      <c r="D347" s="20"/>
      <c r="E347" s="25">
        <v>459360</v>
      </c>
      <c r="F347" s="29"/>
      <c r="G347" s="25">
        <v>199568</v>
      </c>
      <c r="H347" s="29"/>
      <c r="I347" s="25">
        <v>186782</v>
      </c>
      <c r="J347" s="29"/>
      <c r="K347" s="25">
        <v>13258</v>
      </c>
      <c r="L347" s="29"/>
      <c r="M347" s="25">
        <v>73086</v>
      </c>
      <c r="N347" s="29"/>
      <c r="O347" s="25">
        <v>0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</row>
    <row r="348" spans="1:255" s="7" customFormat="1" ht="13.5" customHeight="1">
      <c r="A348" s="20"/>
      <c r="B348" s="21"/>
      <c r="C348" s="29"/>
      <c r="D348" s="20"/>
      <c r="E348" s="29"/>
      <c r="F348" s="29"/>
      <c r="G348" s="29">
        <v>0</v>
      </c>
      <c r="H348" s="29"/>
      <c r="I348" s="29"/>
      <c r="J348" s="29"/>
      <c r="K348" s="29"/>
      <c r="L348" s="29"/>
      <c r="M348" s="29"/>
      <c r="N348" s="29"/>
      <c r="O348" s="29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</row>
    <row r="349" spans="1:255" s="7" customFormat="1" ht="13.5" customHeight="1">
      <c r="A349" s="33" t="s">
        <v>191</v>
      </c>
      <c r="B349" s="21"/>
      <c r="C349" s="25">
        <f>SUM(E349:O349)</f>
        <v>28615</v>
      </c>
      <c r="D349" s="20"/>
      <c r="E349" s="25">
        <v>7200</v>
      </c>
      <c r="F349" s="29"/>
      <c r="G349" s="25">
        <v>0</v>
      </c>
      <c r="H349" s="29"/>
      <c r="I349" s="25">
        <v>0</v>
      </c>
      <c r="J349" s="29"/>
      <c r="K349" s="25">
        <v>0</v>
      </c>
      <c r="L349" s="29"/>
      <c r="M349" s="25">
        <v>19959</v>
      </c>
      <c r="N349" s="29"/>
      <c r="O349" s="25">
        <v>1456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</row>
    <row r="350" spans="1:255" s="7" customFormat="1" ht="13.5" customHeight="1">
      <c r="A350" s="20"/>
      <c r="B350" s="21"/>
      <c r="C350" s="29"/>
      <c r="D350" s="20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</row>
    <row r="351" spans="1:255" s="7" customFormat="1" ht="13.5" customHeight="1">
      <c r="A351" s="20" t="s">
        <v>279</v>
      </c>
      <c r="B351" s="21"/>
      <c r="C351" s="30">
        <f>SUM(E351:O351)</f>
        <v>164884</v>
      </c>
      <c r="D351" s="20"/>
      <c r="E351" s="25">
        <v>114222</v>
      </c>
      <c r="F351" s="29"/>
      <c r="G351" s="25">
        <v>3054</v>
      </c>
      <c r="H351" s="29"/>
      <c r="I351" s="25">
        <v>43430</v>
      </c>
      <c r="J351" s="29"/>
      <c r="K351" s="25">
        <v>2423</v>
      </c>
      <c r="L351" s="29"/>
      <c r="M351" s="25">
        <v>1755</v>
      </c>
      <c r="N351" s="29"/>
      <c r="O351" s="25">
        <v>0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</row>
    <row r="352" spans="1:255" s="7" customFormat="1" ht="13.5" customHeight="1">
      <c r="A352" s="20"/>
      <c r="B352" s="21"/>
      <c r="C352" s="29"/>
      <c r="D352" s="20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</row>
    <row r="353" spans="1:255" s="7" customFormat="1" ht="13.5" customHeight="1">
      <c r="A353" s="20" t="s">
        <v>73</v>
      </c>
      <c r="B353" s="21"/>
      <c r="C353" s="30">
        <f>SUM(E353:O353)</f>
        <v>14174</v>
      </c>
      <c r="D353" s="20"/>
      <c r="E353" s="25">
        <v>0</v>
      </c>
      <c r="F353" s="29"/>
      <c r="G353" s="25">
        <v>0</v>
      </c>
      <c r="H353" s="29"/>
      <c r="I353" s="25">
        <v>0</v>
      </c>
      <c r="J353" s="29"/>
      <c r="K353" s="25">
        <v>1938</v>
      </c>
      <c r="L353" s="29"/>
      <c r="M353" s="25">
        <v>12236</v>
      </c>
      <c r="N353" s="29"/>
      <c r="O353" s="25">
        <v>0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</row>
    <row r="354" spans="1:255" s="7" customFormat="1" ht="13.5" customHeight="1">
      <c r="A354" s="20"/>
      <c r="B354" s="21"/>
      <c r="C354" s="29"/>
      <c r="D354" s="20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</row>
    <row r="355" spans="1:255" s="7" customFormat="1" ht="13.5" customHeight="1">
      <c r="A355" s="20" t="s">
        <v>204</v>
      </c>
      <c r="B355" s="21" t="s">
        <v>10</v>
      </c>
      <c r="C355" s="20"/>
      <c r="D355" s="20"/>
      <c r="E355" s="20"/>
      <c r="F355" s="29"/>
      <c r="G355" s="20"/>
      <c r="H355" s="29"/>
      <c r="I355" s="20"/>
      <c r="J355" s="29"/>
      <c r="K355" s="20"/>
      <c r="L355" s="29"/>
      <c r="M355" s="20"/>
      <c r="N355" s="29"/>
      <c r="O355" s="20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</row>
    <row r="356" spans="1:255" s="7" customFormat="1" ht="13.5" customHeight="1">
      <c r="A356" s="20" t="s">
        <v>91</v>
      </c>
      <c r="B356" s="21" t="s">
        <v>10</v>
      </c>
      <c r="C356" s="20">
        <f aca="true" t="shared" si="14" ref="C356:C361">SUM(E356:O356)</f>
        <v>1197377</v>
      </c>
      <c r="D356" s="20"/>
      <c r="E356" s="20">
        <v>480806</v>
      </c>
      <c r="F356" s="29"/>
      <c r="G356" s="20">
        <v>306325</v>
      </c>
      <c r="H356" s="29"/>
      <c r="I356" s="20">
        <v>333585</v>
      </c>
      <c r="J356" s="29"/>
      <c r="K356" s="20">
        <v>-74</v>
      </c>
      <c r="L356" s="29"/>
      <c r="M356" s="20">
        <v>75658</v>
      </c>
      <c r="N356" s="29"/>
      <c r="O356" s="20">
        <v>1077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</row>
    <row r="357" spans="1:255" s="7" customFormat="1" ht="13.5" customHeight="1">
      <c r="A357" s="20" t="s">
        <v>335</v>
      </c>
      <c r="B357" s="21"/>
      <c r="C357" s="20">
        <f t="shared" si="14"/>
        <v>133708</v>
      </c>
      <c r="D357" s="20"/>
      <c r="E357" s="20">
        <v>220657</v>
      </c>
      <c r="F357" s="29"/>
      <c r="G357" s="20">
        <v>3536</v>
      </c>
      <c r="H357" s="29"/>
      <c r="I357" s="20">
        <v>91710</v>
      </c>
      <c r="J357" s="29"/>
      <c r="K357" s="20">
        <v>1654</v>
      </c>
      <c r="L357" s="29"/>
      <c r="M357" s="20">
        <v>-188742</v>
      </c>
      <c r="N357" s="29"/>
      <c r="O357" s="20">
        <v>4893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</row>
    <row r="358" spans="1:255" s="7" customFormat="1" ht="13.5" customHeight="1">
      <c r="A358" s="20" t="s">
        <v>261</v>
      </c>
      <c r="B358" s="21"/>
      <c r="C358" s="20">
        <f t="shared" si="14"/>
        <v>29447</v>
      </c>
      <c r="D358" s="20"/>
      <c r="E358" s="20">
        <v>13543</v>
      </c>
      <c r="F358" s="29"/>
      <c r="G358" s="20">
        <v>0</v>
      </c>
      <c r="H358" s="29"/>
      <c r="I358" s="20">
        <v>2859</v>
      </c>
      <c r="J358" s="29"/>
      <c r="K358" s="20">
        <v>0</v>
      </c>
      <c r="L358" s="29"/>
      <c r="M358" s="20">
        <v>13045</v>
      </c>
      <c r="N358" s="29"/>
      <c r="O358" s="20">
        <v>0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</row>
    <row r="359" spans="1:255" s="7" customFormat="1" ht="13.5" customHeight="1">
      <c r="A359" s="20" t="s">
        <v>92</v>
      </c>
      <c r="B359" s="21" t="s">
        <v>10</v>
      </c>
      <c r="C359" s="20">
        <f t="shared" si="14"/>
        <v>48147</v>
      </c>
      <c r="D359" s="20"/>
      <c r="E359" s="20">
        <v>65682</v>
      </c>
      <c r="F359" s="29"/>
      <c r="G359" s="20">
        <v>11189</v>
      </c>
      <c r="H359" s="29"/>
      <c r="I359" s="20">
        <v>27600</v>
      </c>
      <c r="J359" s="29"/>
      <c r="K359" s="20">
        <v>176</v>
      </c>
      <c r="L359" s="29"/>
      <c r="M359" s="20">
        <v>-56500</v>
      </c>
      <c r="N359" s="29"/>
      <c r="O359" s="20">
        <v>0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</row>
    <row r="360" spans="1:255" s="7" customFormat="1" ht="13.5" customHeight="1">
      <c r="A360" s="20" t="s">
        <v>72</v>
      </c>
      <c r="B360" s="21" t="s">
        <v>10</v>
      </c>
      <c r="C360" s="25">
        <f t="shared" si="14"/>
        <v>123822</v>
      </c>
      <c r="D360" s="20"/>
      <c r="E360" s="25">
        <v>74982</v>
      </c>
      <c r="F360" s="29"/>
      <c r="G360" s="25">
        <v>19126</v>
      </c>
      <c r="H360" s="29"/>
      <c r="I360" s="25">
        <v>31852</v>
      </c>
      <c r="J360" s="29"/>
      <c r="K360" s="25">
        <v>4963</v>
      </c>
      <c r="L360" s="29"/>
      <c r="M360" s="25">
        <v>-7101</v>
      </c>
      <c r="N360" s="29"/>
      <c r="O360" s="25">
        <v>0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</row>
    <row r="361" spans="1:255" s="7" customFormat="1" ht="13.5" customHeight="1">
      <c r="A361" s="20" t="s">
        <v>182</v>
      </c>
      <c r="B361" s="21" t="s">
        <v>10</v>
      </c>
      <c r="C361" s="25">
        <f t="shared" si="14"/>
        <v>1532501</v>
      </c>
      <c r="D361" s="20"/>
      <c r="E361" s="25">
        <f>SUM(E356:E360)</f>
        <v>855670</v>
      </c>
      <c r="F361" s="29"/>
      <c r="G361" s="25">
        <f>SUM(G356:G360)</f>
        <v>340176</v>
      </c>
      <c r="H361" s="29"/>
      <c r="I361" s="25">
        <f>SUM(I356:I360)</f>
        <v>487606</v>
      </c>
      <c r="J361" s="29"/>
      <c r="K361" s="25">
        <f>SUM(K356:K360)</f>
        <v>6719</v>
      </c>
      <c r="L361" s="29"/>
      <c r="M361" s="25">
        <f>SUM(M356:M360)</f>
        <v>-163640</v>
      </c>
      <c r="N361" s="29"/>
      <c r="O361" s="25">
        <f>SUM(O356:O360)</f>
        <v>5970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</row>
    <row r="362" spans="1:255" s="7" customFormat="1" ht="13.5" customHeight="1">
      <c r="A362" s="20"/>
      <c r="B362" s="21" t="s">
        <v>10</v>
      </c>
      <c r="C362" s="20"/>
      <c r="D362" s="20"/>
      <c r="E362" s="20"/>
      <c r="F362" s="29"/>
      <c r="G362" s="20"/>
      <c r="H362" s="29"/>
      <c r="I362" s="20"/>
      <c r="J362" s="29"/>
      <c r="K362" s="20"/>
      <c r="L362" s="29"/>
      <c r="M362" s="20"/>
      <c r="N362" s="29"/>
      <c r="O362" s="20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</row>
    <row r="363" spans="1:255" s="7" customFormat="1" ht="13.5" customHeight="1">
      <c r="A363" s="20" t="s">
        <v>281</v>
      </c>
      <c r="B363" s="21"/>
      <c r="C363" s="30">
        <f>SUM(E363:O363)</f>
        <v>6621</v>
      </c>
      <c r="D363" s="20"/>
      <c r="E363" s="25">
        <v>150</v>
      </c>
      <c r="F363" s="29"/>
      <c r="G363" s="25">
        <v>0</v>
      </c>
      <c r="H363" s="29"/>
      <c r="I363" s="25">
        <v>64</v>
      </c>
      <c r="J363" s="29"/>
      <c r="K363" s="25">
        <v>0</v>
      </c>
      <c r="L363" s="29"/>
      <c r="M363" s="25">
        <v>6407</v>
      </c>
      <c r="N363" s="29"/>
      <c r="O363" s="25">
        <v>0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</row>
    <row r="364" spans="1:255" s="7" customFormat="1" ht="13.5" customHeight="1">
      <c r="A364" s="20"/>
      <c r="B364" s="21"/>
      <c r="C364" s="20"/>
      <c r="D364" s="20"/>
      <c r="E364" s="20"/>
      <c r="F364" s="29"/>
      <c r="G364" s="20"/>
      <c r="H364" s="29"/>
      <c r="I364" s="20"/>
      <c r="J364" s="29"/>
      <c r="K364" s="20"/>
      <c r="L364" s="29"/>
      <c r="M364" s="20"/>
      <c r="N364" s="29"/>
      <c r="O364" s="20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</row>
    <row r="365" spans="1:255" s="7" customFormat="1" ht="13.5" customHeight="1">
      <c r="A365" s="20" t="s">
        <v>247</v>
      </c>
      <c r="B365" s="21" t="s">
        <v>10</v>
      </c>
      <c r="C365" s="25">
        <f>SUM(E365:O365)</f>
        <v>5123995</v>
      </c>
      <c r="D365" s="20"/>
      <c r="E365" s="25">
        <v>1856465</v>
      </c>
      <c r="F365" s="29"/>
      <c r="G365" s="25">
        <v>6843</v>
      </c>
      <c r="H365" s="29"/>
      <c r="I365" s="25">
        <v>787969</v>
      </c>
      <c r="J365" s="29"/>
      <c r="K365" s="25">
        <v>60637</v>
      </c>
      <c r="L365" s="29"/>
      <c r="M365" s="25">
        <v>2312387</v>
      </c>
      <c r="N365" s="29"/>
      <c r="O365" s="25">
        <v>99694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</row>
    <row r="366" spans="1:255" s="7" customFormat="1" ht="13.5" customHeight="1">
      <c r="A366" s="20"/>
      <c r="B366" s="21" t="s">
        <v>10</v>
      </c>
      <c r="C366" s="20"/>
      <c r="D366" s="20"/>
      <c r="E366" s="24"/>
      <c r="F366" s="29"/>
      <c r="G366" s="24"/>
      <c r="H366" s="29"/>
      <c r="I366" s="24"/>
      <c r="J366" s="29"/>
      <c r="K366" s="24"/>
      <c r="L366" s="29"/>
      <c r="M366" s="24"/>
      <c r="N366" s="29"/>
      <c r="O366" s="24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</row>
    <row r="367" spans="1:255" s="7" customFormat="1" ht="13.5" customHeight="1">
      <c r="A367" s="20" t="s">
        <v>77</v>
      </c>
      <c r="B367" s="21" t="s">
        <v>10</v>
      </c>
      <c r="C367" s="25">
        <f>SUM(E367:O367)</f>
        <v>4818</v>
      </c>
      <c r="D367" s="20"/>
      <c r="E367" s="25">
        <v>0</v>
      </c>
      <c r="F367" s="29"/>
      <c r="G367" s="25">
        <v>0</v>
      </c>
      <c r="H367" s="29"/>
      <c r="I367" s="25">
        <v>0</v>
      </c>
      <c r="J367" s="29"/>
      <c r="K367" s="25">
        <v>2215</v>
      </c>
      <c r="L367" s="29"/>
      <c r="M367" s="25">
        <v>122</v>
      </c>
      <c r="N367" s="29"/>
      <c r="O367" s="25">
        <v>2481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</row>
    <row r="368" spans="1:255" s="7" customFormat="1" ht="13.5" customHeight="1">
      <c r="A368" s="20"/>
      <c r="B368" s="21"/>
      <c r="C368" s="29"/>
      <c r="D368" s="20"/>
      <c r="E368" s="31"/>
      <c r="F368" s="29"/>
      <c r="G368" s="31"/>
      <c r="H368" s="29"/>
      <c r="I368" s="31"/>
      <c r="J368" s="29"/>
      <c r="K368" s="31"/>
      <c r="L368" s="29"/>
      <c r="M368" s="31"/>
      <c r="N368" s="29"/>
      <c r="O368" s="31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</row>
    <row r="369" spans="1:255" s="7" customFormat="1" ht="13.5" customHeight="1">
      <c r="A369" s="20" t="s">
        <v>316</v>
      </c>
      <c r="B369" s="21"/>
      <c r="C369" s="30">
        <f>SUM(E369:O369)</f>
        <v>7111</v>
      </c>
      <c r="D369" s="20"/>
      <c r="E369" s="39">
        <v>0</v>
      </c>
      <c r="F369" s="29"/>
      <c r="G369" s="39">
        <v>0</v>
      </c>
      <c r="H369" s="29"/>
      <c r="I369" s="39">
        <v>0</v>
      </c>
      <c r="J369" s="29"/>
      <c r="K369" s="39">
        <v>1202</v>
      </c>
      <c r="L369" s="29"/>
      <c r="M369" s="39">
        <v>5909</v>
      </c>
      <c r="N369" s="29"/>
      <c r="O369" s="39">
        <v>0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</row>
    <row r="370" spans="1:255" s="7" customFormat="1" ht="13.5" customHeight="1">
      <c r="A370" s="20"/>
      <c r="B370" s="21"/>
      <c r="C370" s="29"/>
      <c r="D370" s="20"/>
      <c r="E370" s="31"/>
      <c r="F370" s="29"/>
      <c r="G370" s="31"/>
      <c r="H370" s="29"/>
      <c r="I370" s="31"/>
      <c r="J370" s="29"/>
      <c r="K370" s="31"/>
      <c r="L370" s="29"/>
      <c r="M370" s="31"/>
      <c r="N370" s="29"/>
      <c r="O370" s="31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</row>
    <row r="371" spans="1:255" s="7" customFormat="1" ht="13.5" customHeight="1">
      <c r="A371" s="20" t="s">
        <v>330</v>
      </c>
      <c r="B371" s="21" t="s">
        <v>10</v>
      </c>
      <c r="C371" s="25">
        <f>SUM(E371:O371)</f>
        <v>847464</v>
      </c>
      <c r="D371" s="20"/>
      <c r="E371" s="25">
        <v>587004</v>
      </c>
      <c r="F371" s="29"/>
      <c r="G371" s="25">
        <v>4253</v>
      </c>
      <c r="H371" s="29"/>
      <c r="I371" s="25">
        <v>249663</v>
      </c>
      <c r="J371" s="29"/>
      <c r="K371" s="25">
        <v>0</v>
      </c>
      <c r="L371" s="29"/>
      <c r="M371" s="25">
        <v>6544</v>
      </c>
      <c r="N371" s="29"/>
      <c r="O371" s="25">
        <v>0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</row>
    <row r="372" spans="1:255" s="7" customFormat="1" ht="13.5" customHeight="1">
      <c r="A372" s="20"/>
      <c r="B372" s="21" t="s">
        <v>10</v>
      </c>
      <c r="C372" s="20"/>
      <c r="D372" s="20"/>
      <c r="E372" s="24"/>
      <c r="F372" s="29"/>
      <c r="G372" s="24"/>
      <c r="H372" s="29"/>
      <c r="I372" s="24"/>
      <c r="J372" s="29"/>
      <c r="K372" s="24"/>
      <c r="L372" s="29"/>
      <c r="M372" s="24"/>
      <c r="N372" s="29"/>
      <c r="O372" s="24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</row>
    <row r="373" spans="1:255" s="7" customFormat="1" ht="13.5" customHeight="1">
      <c r="A373" s="20" t="s">
        <v>282</v>
      </c>
      <c r="B373" s="21"/>
      <c r="C373" s="30">
        <f>SUM(E373,G373,I373,K373,M373,O373)</f>
        <v>143272</v>
      </c>
      <c r="D373" s="20"/>
      <c r="E373" s="25">
        <v>0</v>
      </c>
      <c r="F373" s="29"/>
      <c r="G373" s="25">
        <v>0</v>
      </c>
      <c r="H373" s="29"/>
      <c r="I373" s="25">
        <v>0</v>
      </c>
      <c r="J373" s="29"/>
      <c r="K373" s="25">
        <v>0</v>
      </c>
      <c r="L373" s="29"/>
      <c r="M373" s="25">
        <v>143272</v>
      </c>
      <c r="N373" s="29"/>
      <c r="O373" s="25">
        <v>0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</row>
    <row r="374" spans="1:255" s="7" customFormat="1" ht="13.5" customHeight="1">
      <c r="A374" s="20"/>
      <c r="B374" s="21"/>
      <c r="C374" s="29"/>
      <c r="D374" s="20"/>
      <c r="E374" s="20"/>
      <c r="F374" s="29"/>
      <c r="G374" s="20"/>
      <c r="H374" s="29"/>
      <c r="I374" s="20"/>
      <c r="J374" s="29"/>
      <c r="K374" s="20"/>
      <c r="L374" s="29"/>
      <c r="M374" s="20"/>
      <c r="N374" s="29"/>
      <c r="O374" s="20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</row>
    <row r="375" spans="1:255" s="7" customFormat="1" ht="13.5" customHeight="1">
      <c r="A375" s="20" t="s">
        <v>250</v>
      </c>
      <c r="B375" s="21"/>
      <c r="C375" s="40">
        <f>SUM(E375:O375)</f>
        <v>9125</v>
      </c>
      <c r="D375" s="20"/>
      <c r="E375" s="25">
        <v>124155</v>
      </c>
      <c r="F375" s="29"/>
      <c r="G375" s="25">
        <v>256008</v>
      </c>
      <c r="H375" s="29"/>
      <c r="I375" s="25">
        <v>161690</v>
      </c>
      <c r="J375" s="29"/>
      <c r="K375" s="25">
        <v>1057</v>
      </c>
      <c r="L375" s="29"/>
      <c r="M375" s="25">
        <v>-539870</v>
      </c>
      <c r="N375" s="29"/>
      <c r="O375" s="25">
        <v>6085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</row>
    <row r="376" spans="1:255" s="7" customFormat="1" ht="13.5" customHeight="1">
      <c r="A376" s="20"/>
      <c r="B376" s="21"/>
      <c r="C376" s="20"/>
      <c r="D376" s="20"/>
      <c r="E376" s="20"/>
      <c r="F376" s="29"/>
      <c r="G376" s="20"/>
      <c r="H376" s="29"/>
      <c r="I376" s="20"/>
      <c r="J376" s="29"/>
      <c r="K376" s="20"/>
      <c r="L376" s="29"/>
      <c r="M376" s="20"/>
      <c r="N376" s="29"/>
      <c r="O376" s="20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</row>
    <row r="377" spans="1:255" s="7" customFormat="1" ht="13.5" customHeight="1">
      <c r="A377" s="20" t="s">
        <v>93</v>
      </c>
      <c r="B377" s="21" t="s">
        <v>10</v>
      </c>
      <c r="C377" s="25">
        <f>SUM(E377:O377)</f>
        <v>39048</v>
      </c>
      <c r="D377" s="20"/>
      <c r="E377" s="25">
        <v>16000</v>
      </c>
      <c r="F377" s="29"/>
      <c r="G377" s="25">
        <v>0</v>
      </c>
      <c r="H377" s="29"/>
      <c r="I377" s="25">
        <v>6805</v>
      </c>
      <c r="J377" s="29"/>
      <c r="K377" s="25">
        <v>0</v>
      </c>
      <c r="L377" s="29"/>
      <c r="M377" s="25">
        <v>16243</v>
      </c>
      <c r="N377" s="29"/>
      <c r="O377" s="25">
        <v>0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</row>
    <row r="378" spans="1:255" s="7" customFormat="1" ht="13.5" customHeight="1">
      <c r="A378" s="20"/>
      <c r="B378" s="21" t="s">
        <v>10</v>
      </c>
      <c r="C378" s="20"/>
      <c r="D378" s="20"/>
      <c r="E378" s="24"/>
      <c r="F378" s="29"/>
      <c r="G378" s="24"/>
      <c r="H378" s="29"/>
      <c r="I378" s="24"/>
      <c r="J378" s="29"/>
      <c r="K378" s="24"/>
      <c r="L378" s="29"/>
      <c r="M378" s="24"/>
      <c r="N378" s="29"/>
      <c r="O378" s="24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</row>
    <row r="379" spans="1:255" s="7" customFormat="1" ht="13.5" customHeight="1">
      <c r="A379" s="20" t="s">
        <v>94</v>
      </c>
      <c r="B379" s="21" t="s">
        <v>10</v>
      </c>
      <c r="C379" s="25">
        <f>SUM(E379:O379)</f>
        <v>250298</v>
      </c>
      <c r="D379" s="20"/>
      <c r="E379" s="25">
        <v>177498</v>
      </c>
      <c r="F379" s="29"/>
      <c r="G379" s="25">
        <v>4898</v>
      </c>
      <c r="H379" s="29"/>
      <c r="I379" s="25">
        <v>75191</v>
      </c>
      <c r="J379" s="29"/>
      <c r="K379" s="25">
        <v>293</v>
      </c>
      <c r="L379" s="29"/>
      <c r="M379" s="25">
        <v>-7582</v>
      </c>
      <c r="N379" s="29"/>
      <c r="O379" s="25">
        <v>0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255" s="7" customFormat="1" ht="13.5" customHeight="1">
      <c r="A380" s="20"/>
      <c r="B380" s="21"/>
      <c r="C380" s="29"/>
      <c r="D380" s="20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</row>
    <row r="381" spans="1:255" s="7" customFormat="1" ht="13.5" customHeight="1">
      <c r="A381" s="20" t="s">
        <v>336</v>
      </c>
      <c r="B381" s="21"/>
      <c r="C381" s="30">
        <f>SUM(E381:O381)</f>
        <v>-29082</v>
      </c>
      <c r="D381" s="20"/>
      <c r="E381" s="30">
        <v>0</v>
      </c>
      <c r="F381" s="29"/>
      <c r="G381" s="30">
        <v>0</v>
      </c>
      <c r="H381" s="29"/>
      <c r="I381" s="30">
        <v>0</v>
      </c>
      <c r="J381" s="29"/>
      <c r="K381" s="30">
        <v>7263</v>
      </c>
      <c r="L381" s="29"/>
      <c r="M381" s="30">
        <v>-36345</v>
      </c>
      <c r="N381" s="29"/>
      <c r="O381" s="30">
        <v>0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1:255" s="7" customFormat="1" ht="13.5" customHeight="1">
      <c r="A382" s="20"/>
      <c r="B382" s="21" t="s">
        <v>10</v>
      </c>
      <c r="C382" s="20"/>
      <c r="D382" s="20"/>
      <c r="E382" s="24"/>
      <c r="F382" s="29"/>
      <c r="G382" s="24"/>
      <c r="H382" s="29"/>
      <c r="I382" s="24"/>
      <c r="J382" s="29"/>
      <c r="K382" s="24"/>
      <c r="L382" s="29"/>
      <c r="M382" s="24"/>
      <c r="N382" s="29"/>
      <c r="O382" s="24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s="7" customFormat="1" ht="13.5" customHeight="1">
      <c r="A383" s="20" t="s">
        <v>212</v>
      </c>
      <c r="B383" s="21" t="s">
        <v>10</v>
      </c>
      <c r="C383" s="20" t="s">
        <v>10</v>
      </c>
      <c r="D383" s="20"/>
      <c r="E383" s="20" t="s">
        <v>10</v>
      </c>
      <c r="F383" s="29" t="s">
        <v>10</v>
      </c>
      <c r="G383" s="20" t="s">
        <v>10</v>
      </c>
      <c r="H383" s="29" t="s">
        <v>10</v>
      </c>
      <c r="I383" s="20" t="s">
        <v>10</v>
      </c>
      <c r="J383" s="29" t="s">
        <v>10</v>
      </c>
      <c r="K383" s="20" t="s">
        <v>10</v>
      </c>
      <c r="L383" s="29" t="s">
        <v>10</v>
      </c>
      <c r="M383" s="20" t="s">
        <v>10</v>
      </c>
      <c r="N383" s="29" t="s">
        <v>10</v>
      </c>
      <c r="O383" s="20" t="s">
        <v>10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s="7" customFormat="1" ht="13.5" customHeight="1">
      <c r="A384" s="20" t="s">
        <v>95</v>
      </c>
      <c r="B384" s="21" t="s">
        <v>10</v>
      </c>
      <c r="C384" s="20">
        <f aca="true" t="shared" si="15" ref="C384:C399">SUM(E384:O384)</f>
        <v>1227151</v>
      </c>
      <c r="D384" s="20"/>
      <c r="E384" s="20">
        <v>696655</v>
      </c>
      <c r="F384" s="29"/>
      <c r="G384" s="20">
        <v>89774</v>
      </c>
      <c r="H384" s="29"/>
      <c r="I384" s="20">
        <v>314331</v>
      </c>
      <c r="J384" s="29"/>
      <c r="K384" s="20">
        <v>41488</v>
      </c>
      <c r="L384" s="29"/>
      <c r="M384" s="20">
        <v>65509</v>
      </c>
      <c r="N384" s="29"/>
      <c r="O384" s="20">
        <v>19394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s="7" customFormat="1" ht="13.5" customHeight="1">
      <c r="A385" s="20" t="s">
        <v>184</v>
      </c>
      <c r="B385" s="21" t="s">
        <v>10</v>
      </c>
      <c r="C385" s="20">
        <f>SUM(E385:O385)</f>
        <v>1330020</v>
      </c>
      <c r="D385" s="20"/>
      <c r="E385" s="20">
        <v>801984</v>
      </c>
      <c r="F385" s="29"/>
      <c r="G385" s="20">
        <v>70389</v>
      </c>
      <c r="H385" s="29"/>
      <c r="I385" s="20">
        <v>353079</v>
      </c>
      <c r="J385" s="29"/>
      <c r="K385" s="20">
        <v>29995</v>
      </c>
      <c r="L385" s="29"/>
      <c r="M385" s="20">
        <v>69629</v>
      </c>
      <c r="N385" s="29"/>
      <c r="O385" s="20">
        <v>4944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s="7" customFormat="1" ht="13.5" customHeight="1">
      <c r="A386" s="20" t="s">
        <v>302</v>
      </c>
      <c r="B386" s="21" t="s">
        <v>10</v>
      </c>
      <c r="C386" s="20">
        <f t="shared" si="15"/>
        <v>2312586</v>
      </c>
      <c r="D386" s="20"/>
      <c r="E386" s="20">
        <v>1462302</v>
      </c>
      <c r="F386" s="29"/>
      <c r="G386" s="20">
        <v>141382</v>
      </c>
      <c r="H386" s="29"/>
      <c r="I386" s="20">
        <v>598874</v>
      </c>
      <c r="J386" s="29"/>
      <c r="K386" s="20">
        <v>0</v>
      </c>
      <c r="L386" s="29"/>
      <c r="M386" s="20">
        <v>108427</v>
      </c>
      <c r="N386" s="29"/>
      <c r="O386" s="20">
        <v>1601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s="7" customFormat="1" ht="13.5" customHeight="1">
      <c r="A387" s="20" t="s">
        <v>62</v>
      </c>
      <c r="B387" s="21" t="s">
        <v>10</v>
      </c>
      <c r="C387" s="20">
        <f t="shared" si="15"/>
        <v>2512838</v>
      </c>
      <c r="D387" s="20"/>
      <c r="E387" s="20">
        <v>1158544</v>
      </c>
      <c r="F387" s="29"/>
      <c r="G387" s="20">
        <v>367512</v>
      </c>
      <c r="H387" s="29"/>
      <c r="I387" s="20">
        <v>611573</v>
      </c>
      <c r="J387" s="29"/>
      <c r="K387" s="20">
        <v>80</v>
      </c>
      <c r="L387" s="29"/>
      <c r="M387" s="20">
        <v>371023</v>
      </c>
      <c r="N387" s="29"/>
      <c r="O387" s="20">
        <v>4106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s="7" customFormat="1" ht="13.5" customHeight="1">
      <c r="A388" s="20" t="s">
        <v>97</v>
      </c>
      <c r="B388" s="21" t="s">
        <v>10</v>
      </c>
      <c r="C388" s="20">
        <f t="shared" si="15"/>
        <v>3181154</v>
      </c>
      <c r="D388" s="20"/>
      <c r="E388" s="20">
        <v>1722323</v>
      </c>
      <c r="F388" s="29"/>
      <c r="G388" s="20">
        <v>249491</v>
      </c>
      <c r="H388" s="29"/>
      <c r="I388" s="20">
        <v>800670</v>
      </c>
      <c r="J388" s="29"/>
      <c r="K388" s="20">
        <v>26790</v>
      </c>
      <c r="L388" s="29"/>
      <c r="M388" s="20">
        <v>377877</v>
      </c>
      <c r="N388" s="29"/>
      <c r="O388" s="20">
        <v>4003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255" s="7" customFormat="1" ht="13.5" customHeight="1">
      <c r="A389" s="20" t="s">
        <v>257</v>
      </c>
      <c r="B389" s="21" t="s">
        <v>10</v>
      </c>
      <c r="C389" s="20">
        <f t="shared" si="15"/>
        <v>1467235</v>
      </c>
      <c r="D389" s="20"/>
      <c r="E389" s="20">
        <v>760228</v>
      </c>
      <c r="F389" s="29"/>
      <c r="G389" s="20">
        <v>173906</v>
      </c>
      <c r="H389" s="29"/>
      <c r="I389" s="20">
        <v>456293</v>
      </c>
      <c r="J389" s="29"/>
      <c r="K389" s="20">
        <v>5535</v>
      </c>
      <c r="L389" s="29"/>
      <c r="M389" s="20">
        <v>71273</v>
      </c>
      <c r="N389" s="29"/>
      <c r="O389" s="20">
        <v>0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</row>
    <row r="390" spans="1:255" s="7" customFormat="1" ht="13.5" customHeight="1">
      <c r="A390" s="20" t="s">
        <v>98</v>
      </c>
      <c r="B390" s="21" t="s">
        <v>10</v>
      </c>
      <c r="C390" s="20">
        <f t="shared" si="15"/>
        <v>678724</v>
      </c>
      <c r="D390" s="20"/>
      <c r="E390" s="20">
        <v>360556</v>
      </c>
      <c r="F390" s="29"/>
      <c r="G390" s="20">
        <v>91394</v>
      </c>
      <c r="H390" s="29"/>
      <c r="I390" s="20">
        <v>188261</v>
      </c>
      <c r="J390" s="29"/>
      <c r="K390" s="20">
        <v>979</v>
      </c>
      <c r="L390" s="29"/>
      <c r="M390" s="20">
        <v>35806</v>
      </c>
      <c r="N390" s="29"/>
      <c r="O390" s="20">
        <v>1728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</row>
    <row r="391" spans="1:255" s="7" customFormat="1" ht="13.5" customHeight="1">
      <c r="A391" s="20" t="s">
        <v>298</v>
      </c>
      <c r="B391" s="21"/>
      <c r="C391" s="20">
        <f t="shared" si="15"/>
        <v>2603323</v>
      </c>
      <c r="D391" s="20"/>
      <c r="E391" s="20">
        <v>1386077</v>
      </c>
      <c r="F391" s="29"/>
      <c r="G391" s="20">
        <v>253181</v>
      </c>
      <c r="H391" s="29"/>
      <c r="I391" s="20">
        <v>658460</v>
      </c>
      <c r="J391" s="29"/>
      <c r="K391" s="20">
        <v>7970</v>
      </c>
      <c r="L391" s="29"/>
      <c r="M391" s="20">
        <v>254547</v>
      </c>
      <c r="N391" s="29"/>
      <c r="O391" s="20">
        <v>43088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</row>
    <row r="392" spans="1:255" s="7" customFormat="1" ht="13.5" customHeight="1">
      <c r="A392" s="20" t="s">
        <v>331</v>
      </c>
      <c r="B392" s="21"/>
      <c r="C392" s="20">
        <f>SUM(E392:O392)</f>
        <v>2393517</v>
      </c>
      <c r="D392" s="20"/>
      <c r="E392" s="20">
        <v>1280968</v>
      </c>
      <c r="F392" s="29"/>
      <c r="G392" s="20">
        <v>245992</v>
      </c>
      <c r="H392" s="29"/>
      <c r="I392" s="20">
        <v>601508</v>
      </c>
      <c r="J392" s="29"/>
      <c r="K392" s="20">
        <v>56777</v>
      </c>
      <c r="L392" s="29"/>
      <c r="M392" s="20">
        <v>182851</v>
      </c>
      <c r="N392" s="29"/>
      <c r="O392" s="20">
        <v>25421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</row>
    <row r="393" spans="1:255" s="7" customFormat="1" ht="13.5" customHeight="1">
      <c r="A393" s="20" t="s">
        <v>99</v>
      </c>
      <c r="B393" s="21" t="s">
        <v>10</v>
      </c>
      <c r="C393" s="20">
        <f t="shared" si="15"/>
        <v>720043</v>
      </c>
      <c r="D393" s="20"/>
      <c r="E393" s="20">
        <v>452602</v>
      </c>
      <c r="F393" s="29"/>
      <c r="G393" s="20">
        <v>33465</v>
      </c>
      <c r="H393" s="29"/>
      <c r="I393" s="20">
        <v>206733</v>
      </c>
      <c r="J393" s="29"/>
      <c r="K393" s="20">
        <v>0</v>
      </c>
      <c r="L393" s="29"/>
      <c r="M393" s="20">
        <v>27243</v>
      </c>
      <c r="N393" s="29"/>
      <c r="O393" s="20">
        <v>0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</row>
    <row r="394" spans="1:255" s="7" customFormat="1" ht="13.5" customHeight="1">
      <c r="A394" s="20" t="s">
        <v>100</v>
      </c>
      <c r="B394" s="21" t="s">
        <v>10</v>
      </c>
      <c r="C394" s="20">
        <f t="shared" si="15"/>
        <v>1119192</v>
      </c>
      <c r="D394" s="20"/>
      <c r="E394" s="20">
        <v>693443</v>
      </c>
      <c r="F394" s="29"/>
      <c r="G394" s="20">
        <v>73288</v>
      </c>
      <c r="H394" s="29"/>
      <c r="I394" s="20">
        <v>323513</v>
      </c>
      <c r="J394" s="29"/>
      <c r="K394" s="20">
        <v>7402</v>
      </c>
      <c r="L394" s="29"/>
      <c r="M394" s="20">
        <v>31793</v>
      </c>
      <c r="N394" s="29"/>
      <c r="O394" s="20">
        <v>-10247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</row>
    <row r="395" spans="1:255" s="7" customFormat="1" ht="13.5" customHeight="1">
      <c r="A395" s="20" t="s">
        <v>252</v>
      </c>
      <c r="B395" s="21" t="s">
        <v>10</v>
      </c>
      <c r="C395" s="20">
        <f t="shared" si="15"/>
        <v>320083</v>
      </c>
      <c r="D395" s="20"/>
      <c r="E395" s="20">
        <v>214111</v>
      </c>
      <c r="F395" s="29"/>
      <c r="G395" s="20">
        <v>2623</v>
      </c>
      <c r="H395" s="29"/>
      <c r="I395" s="20">
        <v>95980</v>
      </c>
      <c r="J395" s="29"/>
      <c r="K395" s="20">
        <v>2434</v>
      </c>
      <c r="L395" s="29"/>
      <c r="M395" s="20">
        <v>4935</v>
      </c>
      <c r="N395" s="29"/>
      <c r="O395" s="20">
        <v>0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</row>
    <row r="396" spans="1:255" s="7" customFormat="1" ht="13.5" customHeight="1">
      <c r="A396" s="20" t="s">
        <v>299</v>
      </c>
      <c r="B396" s="21"/>
      <c r="C396" s="20">
        <f t="shared" si="15"/>
        <v>3150300</v>
      </c>
      <c r="D396" s="20"/>
      <c r="E396" s="20">
        <v>1838781</v>
      </c>
      <c r="F396" s="29"/>
      <c r="G396" s="20">
        <v>165410</v>
      </c>
      <c r="H396" s="29"/>
      <c r="I396" s="20">
        <v>750819</v>
      </c>
      <c r="J396" s="29"/>
      <c r="K396" s="20">
        <v>40378</v>
      </c>
      <c r="L396" s="29"/>
      <c r="M396" s="20">
        <v>333228</v>
      </c>
      <c r="N396" s="29"/>
      <c r="O396" s="20">
        <v>21684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</row>
    <row r="397" spans="1:255" s="7" customFormat="1" ht="13.5" customHeight="1">
      <c r="A397" s="20" t="s">
        <v>314</v>
      </c>
      <c r="B397" s="21"/>
      <c r="C397" s="20">
        <f>SUM(E397:O397)</f>
        <v>90771</v>
      </c>
      <c r="D397" s="20"/>
      <c r="E397" s="20">
        <v>0</v>
      </c>
      <c r="F397" s="29"/>
      <c r="G397" s="20">
        <v>0</v>
      </c>
      <c r="H397" s="29"/>
      <c r="I397" s="20">
        <v>90771</v>
      </c>
      <c r="J397" s="29"/>
      <c r="K397" s="20">
        <v>0</v>
      </c>
      <c r="L397" s="29"/>
      <c r="M397" s="20">
        <v>0</v>
      </c>
      <c r="N397" s="29"/>
      <c r="O397" s="20">
        <v>0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</row>
    <row r="398" spans="1:255" s="7" customFormat="1" ht="13.5" customHeight="1">
      <c r="A398" s="20" t="s">
        <v>102</v>
      </c>
      <c r="B398" s="21" t="s">
        <v>10</v>
      </c>
      <c r="C398" s="20">
        <f t="shared" si="15"/>
        <v>1788876</v>
      </c>
      <c r="D398" s="20"/>
      <c r="E398" s="20">
        <v>941937</v>
      </c>
      <c r="F398" s="29"/>
      <c r="G398" s="20">
        <v>247754</v>
      </c>
      <c r="H398" s="29"/>
      <c r="I398" s="20">
        <v>492084</v>
      </c>
      <c r="J398" s="29"/>
      <c r="K398" s="20">
        <v>16602</v>
      </c>
      <c r="L398" s="29"/>
      <c r="M398" s="20">
        <v>88801</v>
      </c>
      <c r="N398" s="29"/>
      <c r="O398" s="20">
        <v>1698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s="7" customFormat="1" ht="13.5" customHeight="1">
      <c r="A399" s="20" t="s">
        <v>103</v>
      </c>
      <c r="B399" s="21" t="s">
        <v>10</v>
      </c>
      <c r="C399" s="25">
        <f t="shared" si="15"/>
        <v>3369088</v>
      </c>
      <c r="D399" s="20"/>
      <c r="E399" s="25">
        <v>1546589</v>
      </c>
      <c r="F399" s="29"/>
      <c r="G399" s="25">
        <v>354367</v>
      </c>
      <c r="H399" s="29"/>
      <c r="I399" s="25">
        <v>816915</v>
      </c>
      <c r="J399" s="29"/>
      <c r="K399" s="25">
        <v>38653</v>
      </c>
      <c r="L399" s="29"/>
      <c r="M399" s="25">
        <v>594607</v>
      </c>
      <c r="N399" s="29"/>
      <c r="O399" s="25">
        <v>17957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</row>
    <row r="400" spans="1:255" s="7" customFormat="1" ht="13.5" customHeight="1">
      <c r="A400" s="20" t="s">
        <v>254</v>
      </c>
      <c r="B400" s="21" t="s">
        <v>10</v>
      </c>
      <c r="C400" s="20" t="s">
        <v>10</v>
      </c>
      <c r="D400" s="20"/>
      <c r="E400" s="20" t="s">
        <v>10</v>
      </c>
      <c r="F400" s="29" t="s">
        <v>10</v>
      </c>
      <c r="G400" s="20" t="s">
        <v>10</v>
      </c>
      <c r="H400" s="29" t="s">
        <v>10</v>
      </c>
      <c r="I400" s="20" t="s">
        <v>10</v>
      </c>
      <c r="J400" s="29" t="s">
        <v>10</v>
      </c>
      <c r="K400" s="20" t="s">
        <v>10</v>
      </c>
      <c r="L400" s="29" t="s">
        <v>10</v>
      </c>
      <c r="M400" s="20" t="s">
        <v>10</v>
      </c>
      <c r="N400" s="29" t="s">
        <v>10</v>
      </c>
      <c r="O400" s="20" t="s">
        <v>10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1:255" s="7" customFormat="1" ht="13.5" customHeight="1">
      <c r="A401" s="20" t="s">
        <v>166</v>
      </c>
      <c r="B401" s="21" t="s">
        <v>10</v>
      </c>
      <c r="C401" s="25">
        <f>SUM(E401:O401)</f>
        <v>28264901</v>
      </c>
      <c r="D401" s="20"/>
      <c r="E401" s="25">
        <f>SUM(E384:E399)</f>
        <v>15317100</v>
      </c>
      <c r="F401" s="29"/>
      <c r="G401" s="25">
        <f>SUM(G384:G399)</f>
        <v>2559928</v>
      </c>
      <c r="H401" s="29"/>
      <c r="I401" s="25">
        <f>SUM(I384:I399)</f>
        <v>7359864</v>
      </c>
      <c r="J401" s="29"/>
      <c r="K401" s="25">
        <f>SUM(K384:K399)</f>
        <v>275083</v>
      </c>
      <c r="L401" s="29"/>
      <c r="M401" s="25">
        <f>SUM(M384:M399)</f>
        <v>2617549</v>
      </c>
      <c r="N401" s="29"/>
      <c r="O401" s="25">
        <f>SUM(O384:O399)</f>
        <v>135377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s="7" customFormat="1" ht="13.5" customHeight="1">
      <c r="A402" s="20"/>
      <c r="B402" s="21" t="s">
        <v>10</v>
      </c>
      <c r="C402" s="20"/>
      <c r="D402" s="20"/>
      <c r="E402" s="20"/>
      <c r="F402" s="29"/>
      <c r="G402" s="20"/>
      <c r="H402" s="29"/>
      <c r="I402" s="20"/>
      <c r="J402" s="29"/>
      <c r="K402" s="20"/>
      <c r="L402" s="29"/>
      <c r="M402" s="20"/>
      <c r="N402" s="29"/>
      <c r="O402" s="20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s="7" customFormat="1" ht="13.5" customHeight="1">
      <c r="A403" s="20" t="s">
        <v>167</v>
      </c>
      <c r="B403" s="21" t="s">
        <v>10</v>
      </c>
      <c r="C403" s="25">
        <f>SUM(E403:O403)</f>
        <v>66390098</v>
      </c>
      <c r="D403" s="25"/>
      <c r="E403" s="25">
        <f>SUM(E401++E379+E377+E375+E373+E367+E365+E361+E369+E349+E345+E343+E338+E336+E363+E351+E347+E371+E381+E353)</f>
        <v>33139225</v>
      </c>
      <c r="F403" s="29"/>
      <c r="G403" s="25">
        <f>SUM(G401++G379+G377+G375+G373+G367+G365+G361+G369+G349+G345+G343+G338+G336+G363+G351+G347+G371+G381+G353)</f>
        <v>4665707</v>
      </c>
      <c r="H403" s="29"/>
      <c r="I403" s="25">
        <f>SUM(I401++I379+I377+I375+I373+I367+I365+I361+I369+I349+I345+I343+I338+I336+I363+I351+I347+I371+I381+I353)</f>
        <v>15349037</v>
      </c>
      <c r="J403" s="29"/>
      <c r="K403" s="25">
        <f>SUM(K401++K379+K377+K375+K373+K367+K365+K361+K369+K349+K345+K343+K338+K336+K363+K351+K347+K371+K381+K353)</f>
        <v>540395</v>
      </c>
      <c r="L403" s="29"/>
      <c r="M403" s="25">
        <f>SUM(M401++M379+M377+M375+M373+M367+M365+M361+M369+M349+M345+M343+M338+M336+M363+M351+M347+M371+M381+M353)</f>
        <v>10757655</v>
      </c>
      <c r="N403" s="29"/>
      <c r="O403" s="25">
        <f>SUM(O401++O379+O377+O375+O373+O367+O365+O361+O369+O349+O345+O343+O338+O336+O363+O351+O347+O371+O381+O353)</f>
        <v>1938079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s="7" customFormat="1" ht="13.5" customHeight="1">
      <c r="A404" s="20"/>
      <c r="B404" s="21"/>
      <c r="C404" s="29"/>
      <c r="D404" s="20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s="7" customFormat="1" ht="13.5" customHeight="1">
      <c r="A405" s="20" t="s">
        <v>200</v>
      </c>
      <c r="B405" s="21" t="s">
        <v>10</v>
      </c>
      <c r="C405" s="20" t="s">
        <v>10</v>
      </c>
      <c r="D405" s="20"/>
      <c r="E405" s="20" t="s">
        <v>10</v>
      </c>
      <c r="F405" s="29" t="s">
        <v>10</v>
      </c>
      <c r="G405" s="20" t="s">
        <v>10</v>
      </c>
      <c r="H405" s="29" t="s">
        <v>10</v>
      </c>
      <c r="I405" s="20" t="s">
        <v>10</v>
      </c>
      <c r="J405" s="29" t="s">
        <v>10</v>
      </c>
      <c r="K405" s="20" t="s">
        <v>10</v>
      </c>
      <c r="L405" s="29" t="s">
        <v>10</v>
      </c>
      <c r="M405" s="20" t="s">
        <v>10</v>
      </c>
      <c r="N405" s="29" t="s">
        <v>10</v>
      </c>
      <c r="O405" s="20" t="s">
        <v>10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s="7" customFormat="1" ht="13.5" customHeight="1">
      <c r="A406" s="20" t="s">
        <v>266</v>
      </c>
      <c r="B406" s="21"/>
      <c r="C406" s="30">
        <f>SUM(E406:O406)</f>
        <v>1018501</v>
      </c>
      <c r="D406" s="20"/>
      <c r="E406" s="25">
        <v>476752</v>
      </c>
      <c r="F406" s="29"/>
      <c r="G406" s="25">
        <v>263456</v>
      </c>
      <c r="H406" s="29"/>
      <c r="I406" s="25">
        <v>272275</v>
      </c>
      <c r="J406" s="29"/>
      <c r="K406" s="25">
        <v>0</v>
      </c>
      <c r="L406" s="29"/>
      <c r="M406" s="25">
        <v>6018</v>
      </c>
      <c r="N406" s="29"/>
      <c r="O406" s="25">
        <v>0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s="7" customFormat="1" ht="13.5" customHeight="1">
      <c r="A407" s="20"/>
      <c r="B407" s="21"/>
      <c r="C407" s="20"/>
      <c r="D407" s="20"/>
      <c r="E407" s="20"/>
      <c r="F407" s="29"/>
      <c r="G407" s="20"/>
      <c r="H407" s="29"/>
      <c r="I407" s="20"/>
      <c r="J407" s="29"/>
      <c r="K407" s="20"/>
      <c r="L407" s="29"/>
      <c r="M407" s="20"/>
      <c r="N407" s="29"/>
      <c r="O407" s="20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255" s="7" customFormat="1" ht="13.5" customHeight="1">
      <c r="A408" s="20" t="s">
        <v>306</v>
      </c>
      <c r="B408" s="21" t="s">
        <v>10</v>
      </c>
      <c r="C408" s="25">
        <f>SUM(E408:O408)</f>
        <v>459038</v>
      </c>
      <c r="D408" s="20"/>
      <c r="E408" s="25">
        <v>155455</v>
      </c>
      <c r="F408" s="29"/>
      <c r="G408" s="25">
        <v>157049</v>
      </c>
      <c r="H408" s="29"/>
      <c r="I408" s="25">
        <v>61051</v>
      </c>
      <c r="J408" s="29"/>
      <c r="K408" s="25">
        <v>0</v>
      </c>
      <c r="L408" s="29"/>
      <c r="M408" s="25">
        <v>85483</v>
      </c>
      <c r="N408" s="29"/>
      <c r="O408" s="25">
        <v>0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</row>
    <row r="409" spans="1:255" s="7" customFormat="1" ht="13.5" customHeight="1">
      <c r="A409" s="20"/>
      <c r="B409" s="21"/>
      <c r="C409" s="29"/>
      <c r="D409" s="20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s="7" customFormat="1" ht="13.5" customHeight="1">
      <c r="A410" s="20" t="s">
        <v>346</v>
      </c>
      <c r="B410" s="21" t="s">
        <v>10</v>
      </c>
      <c r="C410" s="25">
        <f>SUM(E410:O410)</f>
        <v>2888</v>
      </c>
      <c r="D410" s="20"/>
      <c r="E410" s="25">
        <v>0</v>
      </c>
      <c r="F410" s="29"/>
      <c r="G410" s="25">
        <v>0</v>
      </c>
      <c r="H410" s="29"/>
      <c r="I410" s="25">
        <v>0</v>
      </c>
      <c r="J410" s="29"/>
      <c r="K410" s="25">
        <v>541</v>
      </c>
      <c r="L410" s="29"/>
      <c r="M410" s="25">
        <v>2347</v>
      </c>
      <c r="N410" s="29"/>
      <c r="O410" s="25">
        <v>0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</row>
    <row r="411" spans="1:255" s="7" customFormat="1" ht="13.5" customHeight="1">
      <c r="A411" s="20"/>
      <c r="B411" s="21"/>
      <c r="C411" s="29"/>
      <c r="D411" s="20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</row>
    <row r="412" spans="1:255" s="7" customFormat="1" ht="13.5" customHeight="1">
      <c r="A412" s="20" t="s">
        <v>267</v>
      </c>
      <c r="B412" s="21" t="s">
        <v>10</v>
      </c>
      <c r="C412" s="25">
        <f>SUM(E412:O412)</f>
        <v>815503</v>
      </c>
      <c r="D412" s="20"/>
      <c r="E412" s="25">
        <v>487708</v>
      </c>
      <c r="F412" s="29"/>
      <c r="G412" s="25">
        <v>53639</v>
      </c>
      <c r="H412" s="29"/>
      <c r="I412" s="25">
        <v>244988</v>
      </c>
      <c r="J412" s="29"/>
      <c r="K412" s="25">
        <v>11629</v>
      </c>
      <c r="L412" s="29"/>
      <c r="M412" s="25">
        <v>-19155</v>
      </c>
      <c r="N412" s="29"/>
      <c r="O412" s="25">
        <v>36694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</row>
    <row r="413" spans="1:255" s="7" customFormat="1" ht="13.5" customHeight="1">
      <c r="A413" s="20"/>
      <c r="B413" s="21"/>
      <c r="C413" s="29"/>
      <c r="D413" s="20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1:255" s="7" customFormat="1" ht="13.5" customHeight="1">
      <c r="A414" s="20" t="s">
        <v>300</v>
      </c>
      <c r="B414" s="21" t="s">
        <v>10</v>
      </c>
      <c r="C414" s="30">
        <f>SUM(E414:O414)</f>
        <v>1562831</v>
      </c>
      <c r="D414" s="20"/>
      <c r="E414" s="25">
        <v>613438</v>
      </c>
      <c r="F414" s="29"/>
      <c r="G414" s="25">
        <v>283169</v>
      </c>
      <c r="H414" s="29"/>
      <c r="I414" s="25">
        <v>377558</v>
      </c>
      <c r="J414" s="29"/>
      <c r="K414" s="25">
        <v>13464</v>
      </c>
      <c r="L414" s="29"/>
      <c r="M414" s="25">
        <v>266575</v>
      </c>
      <c r="N414" s="29"/>
      <c r="O414" s="25">
        <v>8627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s="7" customFormat="1" ht="13.5" customHeight="1">
      <c r="A415" s="20"/>
      <c r="B415" s="21"/>
      <c r="C415" s="29"/>
      <c r="D415" s="20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s="7" customFormat="1" ht="13.5" customHeight="1">
      <c r="A416" s="20" t="s">
        <v>284</v>
      </c>
      <c r="B416" s="21"/>
      <c r="C416" s="25">
        <f>SUM(E416:O416)</f>
        <v>4991827</v>
      </c>
      <c r="D416" s="20"/>
      <c r="E416" s="25">
        <v>2545138</v>
      </c>
      <c r="F416" s="29"/>
      <c r="G416" s="25">
        <v>635260</v>
      </c>
      <c r="H416" s="29"/>
      <c r="I416" s="25">
        <v>1255866</v>
      </c>
      <c r="J416" s="29"/>
      <c r="K416" s="25">
        <v>236712</v>
      </c>
      <c r="L416" s="29"/>
      <c r="M416" s="25">
        <v>310346</v>
      </c>
      <c r="N416" s="29"/>
      <c r="O416" s="25">
        <v>8505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s="7" customFormat="1" ht="13.5" customHeight="1">
      <c r="A417" s="20"/>
      <c r="B417" s="21" t="s">
        <v>10</v>
      </c>
      <c r="C417" s="20"/>
      <c r="D417" s="20"/>
      <c r="E417" s="20"/>
      <c r="F417" s="29"/>
      <c r="G417" s="20"/>
      <c r="H417" s="29"/>
      <c r="I417" s="20"/>
      <c r="J417" s="29"/>
      <c r="K417" s="20"/>
      <c r="L417" s="29"/>
      <c r="M417" s="20"/>
      <c r="N417" s="29"/>
      <c r="O417" s="20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s="7" customFormat="1" ht="13.5" customHeight="1">
      <c r="A418" s="20" t="s">
        <v>213</v>
      </c>
      <c r="B418" s="21" t="s">
        <v>10</v>
      </c>
      <c r="C418" s="20"/>
      <c r="D418" s="20"/>
      <c r="E418" s="20"/>
      <c r="F418" s="29"/>
      <c r="G418" s="20"/>
      <c r="H418" s="29"/>
      <c r="I418" s="20"/>
      <c r="J418" s="29"/>
      <c r="K418" s="20"/>
      <c r="L418" s="29"/>
      <c r="M418" s="20"/>
      <c r="N418" s="29"/>
      <c r="O418" s="20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s="7" customFormat="1" ht="13.5" customHeight="1">
      <c r="A419" s="20" t="s">
        <v>104</v>
      </c>
      <c r="B419" s="21" t="s">
        <v>10</v>
      </c>
      <c r="C419" s="25">
        <f>SUM(E419:O419)</f>
        <v>1101503</v>
      </c>
      <c r="D419" s="20"/>
      <c r="E419" s="25">
        <v>675390</v>
      </c>
      <c r="F419" s="29"/>
      <c r="G419" s="25">
        <v>86468</v>
      </c>
      <c r="H419" s="29"/>
      <c r="I419" s="25">
        <v>313798</v>
      </c>
      <c r="J419" s="29"/>
      <c r="K419" s="25">
        <v>97</v>
      </c>
      <c r="L419" s="29"/>
      <c r="M419" s="25">
        <v>25750</v>
      </c>
      <c r="N419" s="29"/>
      <c r="O419" s="25">
        <v>0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s="7" customFormat="1" ht="13.5" customHeight="1">
      <c r="A420" s="20"/>
      <c r="B420" s="21"/>
      <c r="C420" s="20"/>
      <c r="D420" s="20"/>
      <c r="E420" s="20"/>
      <c r="F420" s="29"/>
      <c r="G420" s="20"/>
      <c r="H420" s="29"/>
      <c r="I420" s="20"/>
      <c r="J420" s="29"/>
      <c r="K420" s="20"/>
      <c r="L420" s="29"/>
      <c r="M420" s="20"/>
      <c r="N420" s="29"/>
      <c r="O420" s="20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255" s="7" customFormat="1" ht="13.5" customHeight="1">
      <c r="A421" s="20" t="s">
        <v>214</v>
      </c>
      <c r="B421" s="21" t="s">
        <v>10</v>
      </c>
      <c r="C421" s="20" t="s">
        <v>10</v>
      </c>
      <c r="D421" s="20"/>
      <c r="E421" s="20"/>
      <c r="F421" s="29"/>
      <c r="G421" s="20"/>
      <c r="H421" s="29"/>
      <c r="I421" s="20"/>
      <c r="J421" s="29"/>
      <c r="K421" s="20"/>
      <c r="L421" s="29"/>
      <c r="M421" s="20"/>
      <c r="N421" s="29"/>
      <c r="O421" s="20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</row>
    <row r="422" spans="1:255" s="7" customFormat="1" ht="13.5" customHeight="1">
      <c r="A422" s="20" t="s">
        <v>301</v>
      </c>
      <c r="B422" s="21" t="s">
        <v>10</v>
      </c>
      <c r="C422" s="20">
        <f aca="true" t="shared" si="16" ref="C422:C435">SUM(E422:O422)</f>
        <v>678358</v>
      </c>
      <c r="D422" s="20"/>
      <c r="E422" s="20">
        <v>701191</v>
      </c>
      <c r="F422" s="29"/>
      <c r="G422" s="20">
        <v>61878</v>
      </c>
      <c r="H422" s="29"/>
      <c r="I422" s="20">
        <v>283416</v>
      </c>
      <c r="J422" s="29"/>
      <c r="K422" s="20">
        <v>20000</v>
      </c>
      <c r="L422" s="29"/>
      <c r="M422" s="20">
        <v>-394698</v>
      </c>
      <c r="N422" s="29"/>
      <c r="O422" s="20">
        <v>6571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 s="7" customFormat="1" ht="13.5" customHeight="1">
      <c r="A423" s="20" t="s">
        <v>195</v>
      </c>
      <c r="B423" s="21" t="s">
        <v>10</v>
      </c>
      <c r="C423" s="20">
        <f t="shared" si="16"/>
        <v>208609</v>
      </c>
      <c r="D423" s="20"/>
      <c r="E423" s="20">
        <v>113451</v>
      </c>
      <c r="F423" s="29"/>
      <c r="G423" s="20">
        <v>15160</v>
      </c>
      <c r="H423" s="29"/>
      <c r="I423" s="20">
        <v>37345</v>
      </c>
      <c r="J423" s="29"/>
      <c r="K423" s="20">
        <v>7899</v>
      </c>
      <c r="L423" s="29"/>
      <c r="M423" s="20">
        <v>34754</v>
      </c>
      <c r="N423" s="29"/>
      <c r="O423" s="20">
        <v>0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</row>
    <row r="424" spans="1:255" s="7" customFormat="1" ht="13.5" customHeight="1">
      <c r="A424" s="20" t="s">
        <v>268</v>
      </c>
      <c r="B424" s="21"/>
      <c r="C424" s="20">
        <f t="shared" si="16"/>
        <v>555299</v>
      </c>
      <c r="D424" s="20"/>
      <c r="E424" s="20">
        <v>288216</v>
      </c>
      <c r="F424" s="29"/>
      <c r="G424" s="20">
        <v>32625</v>
      </c>
      <c r="H424" s="29"/>
      <c r="I424" s="20">
        <v>119236</v>
      </c>
      <c r="J424" s="29"/>
      <c r="K424" s="20">
        <v>18662</v>
      </c>
      <c r="L424" s="29"/>
      <c r="M424" s="20">
        <v>96446</v>
      </c>
      <c r="N424" s="29"/>
      <c r="O424" s="20">
        <v>114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</row>
    <row r="425" spans="1:255" s="7" customFormat="1" ht="13.5" customHeight="1">
      <c r="A425" s="20" t="s">
        <v>105</v>
      </c>
      <c r="B425" s="21" t="s">
        <v>10</v>
      </c>
      <c r="C425" s="20">
        <f t="shared" si="16"/>
        <v>1093007</v>
      </c>
      <c r="D425" s="20"/>
      <c r="E425" s="20">
        <v>392440</v>
      </c>
      <c r="F425" s="29"/>
      <c r="G425" s="20">
        <v>336085</v>
      </c>
      <c r="H425" s="29"/>
      <c r="I425" s="20">
        <v>282864</v>
      </c>
      <c r="J425" s="29"/>
      <c r="K425" s="20">
        <v>14587</v>
      </c>
      <c r="L425" s="29"/>
      <c r="M425" s="20">
        <v>67031</v>
      </c>
      <c r="N425" s="29"/>
      <c r="O425" s="20">
        <v>0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</row>
    <row r="426" spans="1:255" s="7" customFormat="1" ht="13.5" customHeight="1">
      <c r="A426" s="20" t="s">
        <v>269</v>
      </c>
      <c r="B426" s="21"/>
      <c r="C426" s="20">
        <f t="shared" si="16"/>
        <v>66444</v>
      </c>
      <c r="D426" s="20"/>
      <c r="E426" s="20">
        <v>8689</v>
      </c>
      <c r="F426" s="29"/>
      <c r="G426" s="20">
        <v>37928</v>
      </c>
      <c r="H426" s="29"/>
      <c r="I426" s="20">
        <v>19827</v>
      </c>
      <c r="J426" s="29"/>
      <c r="K426" s="20">
        <v>0</v>
      </c>
      <c r="L426" s="29"/>
      <c r="M426" s="20">
        <v>0</v>
      </c>
      <c r="N426" s="29"/>
      <c r="O426" s="20">
        <v>0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</row>
    <row r="427" spans="1:255" s="7" customFormat="1" ht="13.5" customHeight="1">
      <c r="A427" s="20" t="s">
        <v>227</v>
      </c>
      <c r="B427" s="21"/>
      <c r="C427" s="20">
        <f t="shared" si="16"/>
        <v>3888</v>
      </c>
      <c r="D427" s="20"/>
      <c r="E427" s="20">
        <v>0</v>
      </c>
      <c r="F427" s="29"/>
      <c r="G427" s="20">
        <v>0</v>
      </c>
      <c r="H427" s="29"/>
      <c r="I427" s="20">
        <v>0</v>
      </c>
      <c r="J427" s="29"/>
      <c r="K427" s="20">
        <v>0</v>
      </c>
      <c r="L427" s="29"/>
      <c r="M427" s="20">
        <v>3888</v>
      </c>
      <c r="N427" s="29"/>
      <c r="O427" s="20">
        <v>0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</row>
    <row r="428" spans="1:255" s="7" customFormat="1" ht="13.5" customHeight="1">
      <c r="A428" s="20" t="s">
        <v>106</v>
      </c>
      <c r="B428" s="21" t="s">
        <v>10</v>
      </c>
      <c r="C428" s="20">
        <f t="shared" si="16"/>
        <v>521121</v>
      </c>
      <c r="D428" s="20"/>
      <c r="E428" s="20">
        <v>303055</v>
      </c>
      <c r="F428" s="29"/>
      <c r="G428" s="20">
        <v>40070</v>
      </c>
      <c r="H428" s="29"/>
      <c r="I428" s="20">
        <v>147562</v>
      </c>
      <c r="J428" s="29"/>
      <c r="K428" s="20">
        <v>9738</v>
      </c>
      <c r="L428" s="29"/>
      <c r="M428" s="20">
        <v>19520</v>
      </c>
      <c r="N428" s="29"/>
      <c r="O428" s="20">
        <v>1176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</row>
    <row r="429" spans="1:255" s="7" customFormat="1" ht="13.5" customHeight="1">
      <c r="A429" s="20" t="s">
        <v>107</v>
      </c>
      <c r="B429" s="21" t="s">
        <v>10</v>
      </c>
      <c r="C429" s="20">
        <f t="shared" si="16"/>
        <v>574262</v>
      </c>
      <c r="D429" s="20"/>
      <c r="E429" s="20">
        <v>304277</v>
      </c>
      <c r="F429" s="29"/>
      <c r="G429" s="20">
        <v>81575</v>
      </c>
      <c r="H429" s="29"/>
      <c r="I429" s="20">
        <v>145519</v>
      </c>
      <c r="J429" s="29"/>
      <c r="K429" s="20">
        <v>7228</v>
      </c>
      <c r="L429" s="29"/>
      <c r="M429" s="20">
        <v>35663</v>
      </c>
      <c r="N429" s="29"/>
      <c r="O429" s="20">
        <v>0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</row>
    <row r="430" spans="1:255" s="7" customFormat="1" ht="13.5" customHeight="1">
      <c r="A430" s="20" t="s">
        <v>248</v>
      </c>
      <c r="B430" s="21"/>
      <c r="C430" s="20">
        <f t="shared" si="16"/>
        <v>378082</v>
      </c>
      <c r="D430" s="20"/>
      <c r="E430" s="20">
        <v>205290</v>
      </c>
      <c r="F430" s="29"/>
      <c r="G430" s="20">
        <v>56995</v>
      </c>
      <c r="H430" s="29"/>
      <c r="I430" s="20">
        <v>108544</v>
      </c>
      <c r="J430" s="29"/>
      <c r="K430" s="20">
        <v>1420</v>
      </c>
      <c r="L430" s="29"/>
      <c r="M430" s="20">
        <v>5833</v>
      </c>
      <c r="N430" s="29"/>
      <c r="O430" s="20">
        <v>0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</row>
    <row r="431" spans="1:255" s="7" customFormat="1" ht="13.5" customHeight="1">
      <c r="A431" s="20" t="s">
        <v>108</v>
      </c>
      <c r="B431" s="21" t="s">
        <v>10</v>
      </c>
      <c r="C431" s="20">
        <f t="shared" si="16"/>
        <v>318763</v>
      </c>
      <c r="D431" s="20"/>
      <c r="E431" s="20">
        <v>174958</v>
      </c>
      <c r="F431" s="29"/>
      <c r="G431" s="20">
        <v>17066</v>
      </c>
      <c r="H431" s="29"/>
      <c r="I431" s="20">
        <v>94549</v>
      </c>
      <c r="J431" s="29"/>
      <c r="K431" s="20">
        <v>4029</v>
      </c>
      <c r="L431" s="29"/>
      <c r="M431" s="20">
        <v>28161</v>
      </c>
      <c r="N431" s="29"/>
      <c r="O431" s="20">
        <v>0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</row>
    <row r="432" spans="1:255" s="7" customFormat="1" ht="13.5" customHeight="1">
      <c r="A432" s="20" t="s">
        <v>249</v>
      </c>
      <c r="B432" s="21"/>
      <c r="C432" s="20">
        <f t="shared" si="16"/>
        <v>15146</v>
      </c>
      <c r="D432" s="20"/>
      <c r="E432" s="20">
        <v>0</v>
      </c>
      <c r="F432" s="29"/>
      <c r="G432" s="20">
        <v>8471</v>
      </c>
      <c r="H432" s="29"/>
      <c r="I432" s="20">
        <v>0</v>
      </c>
      <c r="J432" s="29"/>
      <c r="K432" s="20">
        <v>0</v>
      </c>
      <c r="L432" s="29"/>
      <c r="M432" s="20">
        <v>6675</v>
      </c>
      <c r="N432" s="29"/>
      <c r="O432" s="20">
        <v>0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</row>
    <row r="433" spans="1:255" s="7" customFormat="1" ht="13.5" customHeight="1">
      <c r="A433" s="20" t="s">
        <v>109</v>
      </c>
      <c r="B433" s="21" t="s">
        <v>10</v>
      </c>
      <c r="C433" s="20">
        <f t="shared" si="16"/>
        <v>17246</v>
      </c>
      <c r="D433" s="20"/>
      <c r="E433" s="20">
        <v>0</v>
      </c>
      <c r="F433" s="29"/>
      <c r="G433" s="20">
        <v>17246</v>
      </c>
      <c r="H433" s="29"/>
      <c r="I433" s="20">
        <v>0</v>
      </c>
      <c r="J433" s="29"/>
      <c r="K433" s="20">
        <v>0</v>
      </c>
      <c r="L433" s="29"/>
      <c r="M433" s="20">
        <v>0</v>
      </c>
      <c r="N433" s="29"/>
      <c r="O433" s="20">
        <v>0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</row>
    <row r="434" spans="1:255" s="7" customFormat="1" ht="13.5" customHeight="1">
      <c r="A434" s="20" t="s">
        <v>333</v>
      </c>
      <c r="B434" s="21" t="s">
        <v>10</v>
      </c>
      <c r="C434" s="30">
        <f t="shared" si="16"/>
        <v>2081</v>
      </c>
      <c r="D434" s="20"/>
      <c r="E434" s="30">
        <v>0</v>
      </c>
      <c r="F434" s="29"/>
      <c r="G434" s="30">
        <v>2081</v>
      </c>
      <c r="H434" s="29"/>
      <c r="I434" s="30">
        <v>0</v>
      </c>
      <c r="J434" s="29"/>
      <c r="K434" s="30">
        <v>0</v>
      </c>
      <c r="L434" s="29"/>
      <c r="M434" s="30">
        <v>0</v>
      </c>
      <c r="N434" s="29"/>
      <c r="O434" s="30">
        <v>0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</row>
    <row r="435" spans="1:255" s="7" customFormat="1" ht="13.5" customHeight="1">
      <c r="A435" s="20" t="s">
        <v>168</v>
      </c>
      <c r="B435" s="21" t="s">
        <v>10</v>
      </c>
      <c r="C435" s="25">
        <f t="shared" si="16"/>
        <v>4432306</v>
      </c>
      <c r="D435" s="20"/>
      <c r="E435" s="25">
        <f>SUM(E422:E434)</f>
        <v>2491567</v>
      </c>
      <c r="F435" s="29"/>
      <c r="G435" s="25">
        <f>SUM(G422:G434)</f>
        <v>707180</v>
      </c>
      <c r="H435" s="29"/>
      <c r="I435" s="25">
        <f>SUM(I422:I434)</f>
        <v>1238862</v>
      </c>
      <c r="J435" s="29"/>
      <c r="K435" s="25">
        <f>SUM(K422:K434)</f>
        <v>83563</v>
      </c>
      <c r="L435" s="29"/>
      <c r="M435" s="25">
        <f>SUM(M422:M434)</f>
        <v>-96727</v>
      </c>
      <c r="N435" s="29"/>
      <c r="O435" s="25">
        <f>SUM(O422:O434)</f>
        <v>7861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</row>
    <row r="436" spans="1:255" s="7" customFormat="1" ht="13.5" customHeight="1">
      <c r="A436" s="20"/>
      <c r="B436" s="21" t="s">
        <v>10</v>
      </c>
      <c r="C436" s="20"/>
      <c r="D436" s="20"/>
      <c r="E436" s="20"/>
      <c r="F436" s="29"/>
      <c r="G436" s="20"/>
      <c r="H436" s="29"/>
      <c r="I436" s="20"/>
      <c r="J436" s="29"/>
      <c r="K436" s="20"/>
      <c r="L436" s="29"/>
      <c r="M436" s="20"/>
      <c r="N436" s="29"/>
      <c r="O436" s="20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</row>
    <row r="437" spans="1:255" s="7" customFormat="1" ht="13.5" customHeight="1">
      <c r="A437" s="20" t="s">
        <v>285</v>
      </c>
      <c r="B437" s="21" t="s">
        <v>10</v>
      </c>
      <c r="C437" s="25">
        <f>SUM(E437:O437)</f>
        <v>71135</v>
      </c>
      <c r="D437" s="20"/>
      <c r="E437" s="25">
        <v>28453</v>
      </c>
      <c r="F437" s="29"/>
      <c r="G437" s="25">
        <v>17784</v>
      </c>
      <c r="H437" s="29"/>
      <c r="I437" s="25">
        <v>7114</v>
      </c>
      <c r="J437" s="29"/>
      <c r="K437" s="25">
        <v>0</v>
      </c>
      <c r="L437" s="29"/>
      <c r="M437" s="25">
        <v>17784</v>
      </c>
      <c r="N437" s="29"/>
      <c r="O437" s="25">
        <v>0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</row>
    <row r="438" spans="1:255" s="7" customFormat="1" ht="13.5" customHeight="1">
      <c r="A438" s="20"/>
      <c r="B438" s="21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</row>
    <row r="439" spans="1:255" s="7" customFormat="1" ht="13.5" customHeight="1">
      <c r="A439" s="20" t="s">
        <v>170</v>
      </c>
      <c r="B439" s="21" t="s">
        <v>10</v>
      </c>
      <c r="C439" s="25">
        <f>SUM(E439:O439)</f>
        <v>14455532</v>
      </c>
      <c r="D439" s="20"/>
      <c r="E439" s="25">
        <f>SUM(E437,E435,E419,E414,E416+E412,+E408+E406+E410)</f>
        <v>7473901</v>
      </c>
      <c r="F439" s="29">
        <f>SUM(F437,F435,F419,F414,F416+F412,+F408+F406)</f>
        <v>0</v>
      </c>
      <c r="G439" s="25">
        <f>SUM(G437,G435,G419,G414,G416+G412,+G408+G406+G410)</f>
        <v>2204005</v>
      </c>
      <c r="H439" s="29">
        <f>SUM(H437,H435,H419,H414,H416+H412,+H408+H406)</f>
        <v>0</v>
      </c>
      <c r="I439" s="25">
        <f>SUM(I437,I435,I419,I414,I416+I412,+I408+I406+I410)</f>
        <v>3771512</v>
      </c>
      <c r="J439" s="29">
        <f>SUM(J437,J435,J419,J414,J416+J412,+J408+J406)</f>
        <v>0</v>
      </c>
      <c r="K439" s="25">
        <f>SUM(K437,K435,K419,K414,K416+K412,+K408+K406+K410)</f>
        <v>346006</v>
      </c>
      <c r="L439" s="29">
        <f>SUM(L437,L435,L419,L414,L416+L412,+L408+L406)</f>
        <v>0</v>
      </c>
      <c r="M439" s="25">
        <f>SUM(M437,M435,M419,M414,M416+M412,+M408+M406+M410)</f>
        <v>598421</v>
      </c>
      <c r="N439" s="29">
        <f>SUM(N437,N435,N419,N414,N416+N412,+N408+N406)</f>
        <v>0</v>
      </c>
      <c r="O439" s="25">
        <f>SUM(O437,O435,O419,O414,O416+O412,+O408+O406+O410)</f>
        <v>61687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1:255" s="7" customFormat="1" ht="13.5" customHeight="1">
      <c r="A440" s="20"/>
      <c r="B440" s="21"/>
      <c r="C440" s="29"/>
      <c r="D440" s="20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s="7" customFormat="1" ht="13.5" customHeight="1">
      <c r="A441" s="20" t="s">
        <v>178</v>
      </c>
      <c r="B441" s="21" t="s">
        <v>10</v>
      </c>
      <c r="C441" s="20">
        <f>SUM(E441:O441)</f>
        <v>-68443</v>
      </c>
      <c r="D441" s="20"/>
      <c r="E441" s="20">
        <v>-27378</v>
      </c>
      <c r="F441" s="29"/>
      <c r="G441" s="20">
        <v>-17795</v>
      </c>
      <c r="H441" s="29"/>
      <c r="I441" s="20">
        <v>-5475</v>
      </c>
      <c r="J441" s="29"/>
      <c r="K441" s="20">
        <v>0</v>
      </c>
      <c r="L441" s="29"/>
      <c r="M441" s="20">
        <v>-17795</v>
      </c>
      <c r="N441" s="29"/>
      <c r="O441" s="20">
        <v>0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s="7" customFormat="1" ht="13.5" customHeight="1">
      <c r="A442" s="20" t="s">
        <v>242</v>
      </c>
      <c r="B442" s="21" t="s">
        <v>10</v>
      </c>
      <c r="C442" s="25">
        <f>SUM(E442:O442)</f>
        <v>-71135</v>
      </c>
      <c r="D442" s="20"/>
      <c r="E442" s="25">
        <v>-28453</v>
      </c>
      <c r="F442" s="29"/>
      <c r="G442" s="25">
        <v>-17784</v>
      </c>
      <c r="H442" s="29"/>
      <c r="I442" s="25">
        <v>-7114</v>
      </c>
      <c r="J442" s="29"/>
      <c r="K442" s="25">
        <v>0</v>
      </c>
      <c r="L442" s="29"/>
      <c r="M442" s="25">
        <v>-17784</v>
      </c>
      <c r="N442" s="29"/>
      <c r="O442" s="25">
        <v>0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s="7" customFormat="1" ht="13.5" customHeight="1">
      <c r="A443" s="20"/>
      <c r="B443" s="21" t="s">
        <v>10</v>
      </c>
      <c r="C443" s="20"/>
      <c r="D443" s="20"/>
      <c r="E443" s="20"/>
      <c r="F443" s="29"/>
      <c r="G443" s="20"/>
      <c r="H443" s="29"/>
      <c r="I443" s="20"/>
      <c r="J443" s="29"/>
      <c r="K443" s="20"/>
      <c r="L443" s="29"/>
      <c r="M443" s="20"/>
      <c r="N443" s="29"/>
      <c r="O443" s="20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s="7" customFormat="1" ht="13.5" customHeight="1">
      <c r="A444" s="20" t="s">
        <v>169</v>
      </c>
      <c r="B444" s="21" t="s">
        <v>10</v>
      </c>
      <c r="C444" s="25">
        <f>SUM(E444:O444)</f>
        <v>14315954</v>
      </c>
      <c r="D444" s="20"/>
      <c r="E444" s="25">
        <f>SUM(E439,E441,E442)</f>
        <v>7418070</v>
      </c>
      <c r="F444" s="29"/>
      <c r="G444" s="25">
        <f>SUM(G439,G441,G442)</f>
        <v>2168426</v>
      </c>
      <c r="H444" s="29"/>
      <c r="I444" s="25">
        <f>SUM(I439,I441,I442)</f>
        <v>3758923</v>
      </c>
      <c r="J444" s="29"/>
      <c r="K444" s="25">
        <f>SUM(K439,K441,K442)</f>
        <v>346006</v>
      </c>
      <c r="L444" s="29"/>
      <c r="M444" s="25">
        <f>SUM(M439,M441,M442)</f>
        <v>562842</v>
      </c>
      <c r="N444" s="29"/>
      <c r="O444" s="25">
        <f>SUM(O439,O441,O442)</f>
        <v>61687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s="7" customFormat="1" ht="13.5" customHeight="1">
      <c r="A445" s="20"/>
      <c r="B445" s="21" t="s">
        <v>10</v>
      </c>
      <c r="C445" s="20"/>
      <c r="D445" s="20"/>
      <c r="E445" s="20"/>
      <c r="F445" s="29"/>
      <c r="G445" s="20"/>
      <c r="H445" s="29"/>
      <c r="I445" s="20"/>
      <c r="J445" s="29"/>
      <c r="K445" s="20"/>
      <c r="L445" s="29"/>
      <c r="M445" s="20"/>
      <c r="N445" s="29"/>
      <c r="O445" s="20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s="7" customFormat="1" ht="13.5" customHeight="1">
      <c r="A446" s="20" t="s">
        <v>201</v>
      </c>
      <c r="B446" s="21" t="s">
        <v>10</v>
      </c>
      <c r="C446" s="20" t="s">
        <v>10</v>
      </c>
      <c r="D446" s="20"/>
      <c r="E446" s="20"/>
      <c r="F446" s="29"/>
      <c r="G446" s="20"/>
      <c r="H446" s="29"/>
      <c r="I446" s="20"/>
      <c r="J446" s="29"/>
      <c r="K446" s="20"/>
      <c r="L446" s="29"/>
      <c r="M446" s="20"/>
      <c r="N446" s="29"/>
      <c r="O446" s="20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255" s="7" customFormat="1" ht="13.5" customHeight="1">
      <c r="A447" s="20" t="s">
        <v>215</v>
      </c>
      <c r="B447" s="21" t="s">
        <v>10</v>
      </c>
      <c r="C447" s="20" t="s">
        <v>10</v>
      </c>
      <c r="D447" s="20"/>
      <c r="E447" s="20"/>
      <c r="F447" s="29"/>
      <c r="G447" s="20"/>
      <c r="H447" s="29"/>
      <c r="I447" s="20"/>
      <c r="J447" s="29"/>
      <c r="K447" s="20"/>
      <c r="L447" s="29"/>
      <c r="M447" s="20"/>
      <c r="N447" s="29"/>
      <c r="O447" s="20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</row>
    <row r="448" spans="1:255" s="7" customFormat="1" ht="13.5" customHeight="1">
      <c r="A448" s="20" t="s">
        <v>110</v>
      </c>
      <c r="B448" s="21" t="s">
        <v>10</v>
      </c>
      <c r="C448" s="20">
        <f aca="true" t="shared" si="17" ref="C448:C454">SUM(E448:O448)</f>
        <v>1907550</v>
      </c>
      <c r="D448" s="20"/>
      <c r="E448" s="20">
        <v>1346166</v>
      </c>
      <c r="F448" s="29"/>
      <c r="G448" s="20">
        <v>65167</v>
      </c>
      <c r="H448" s="29"/>
      <c r="I448" s="20">
        <v>422243</v>
      </c>
      <c r="J448" s="29"/>
      <c r="K448" s="20">
        <v>36867</v>
      </c>
      <c r="L448" s="29"/>
      <c r="M448" s="20">
        <v>37107</v>
      </c>
      <c r="N448" s="29"/>
      <c r="O448" s="20">
        <v>0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</row>
    <row r="449" spans="1:255" s="7" customFormat="1" ht="13.5" customHeight="1">
      <c r="A449" s="20" t="s">
        <v>236</v>
      </c>
      <c r="B449" s="21" t="s">
        <v>10</v>
      </c>
      <c r="C449" s="20">
        <f t="shared" si="17"/>
        <v>1841286</v>
      </c>
      <c r="D449" s="20"/>
      <c r="E449" s="20">
        <v>1104179</v>
      </c>
      <c r="F449" s="29"/>
      <c r="G449" s="20">
        <v>121202</v>
      </c>
      <c r="H449" s="29"/>
      <c r="I449" s="20">
        <v>510901</v>
      </c>
      <c r="J449" s="29"/>
      <c r="K449" s="20">
        <v>29417</v>
      </c>
      <c r="L449" s="29"/>
      <c r="M449" s="20">
        <v>73400</v>
      </c>
      <c r="N449" s="29"/>
      <c r="O449" s="20">
        <v>2187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</row>
    <row r="450" spans="1:255" s="7" customFormat="1" ht="13.5" customHeight="1">
      <c r="A450" s="20" t="s">
        <v>237</v>
      </c>
      <c r="B450" s="21"/>
      <c r="C450" s="20">
        <f t="shared" si="17"/>
        <v>811011</v>
      </c>
      <c r="D450" s="20"/>
      <c r="E450" s="20">
        <v>475511</v>
      </c>
      <c r="F450" s="29"/>
      <c r="G450" s="20">
        <v>11312</v>
      </c>
      <c r="H450" s="29"/>
      <c r="I450" s="20">
        <v>217597</v>
      </c>
      <c r="J450" s="29"/>
      <c r="K450" s="20">
        <v>12338</v>
      </c>
      <c r="L450" s="29"/>
      <c r="M450" s="20">
        <v>85017</v>
      </c>
      <c r="N450" s="29"/>
      <c r="O450" s="20">
        <v>9236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1:255" s="7" customFormat="1" ht="13.5" customHeight="1">
      <c r="A451" s="20" t="s">
        <v>238</v>
      </c>
      <c r="B451" s="21" t="s">
        <v>10</v>
      </c>
      <c r="C451" s="20">
        <f t="shared" si="17"/>
        <v>1301806</v>
      </c>
      <c r="D451" s="20"/>
      <c r="E451" s="20">
        <v>722503</v>
      </c>
      <c r="F451" s="29"/>
      <c r="G451" s="20">
        <v>15930</v>
      </c>
      <c r="H451" s="29"/>
      <c r="I451" s="20">
        <v>372882</v>
      </c>
      <c r="J451" s="29"/>
      <c r="K451" s="20">
        <v>32305</v>
      </c>
      <c r="L451" s="29"/>
      <c r="M451" s="20">
        <v>144703</v>
      </c>
      <c r="N451" s="29"/>
      <c r="O451" s="20">
        <v>13483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s="7" customFormat="1" ht="13.5" customHeight="1">
      <c r="A452" s="20" t="s">
        <v>239</v>
      </c>
      <c r="B452" s="21" t="s">
        <v>10</v>
      </c>
      <c r="C452" s="20">
        <f t="shared" si="17"/>
        <v>1404756</v>
      </c>
      <c r="D452" s="20"/>
      <c r="E452" s="20">
        <v>853724</v>
      </c>
      <c r="F452" s="29"/>
      <c r="G452" s="20">
        <v>48396</v>
      </c>
      <c r="H452" s="29"/>
      <c r="I452" s="20">
        <v>377435</v>
      </c>
      <c r="J452" s="29"/>
      <c r="K452" s="20">
        <v>60676</v>
      </c>
      <c r="L452" s="29"/>
      <c r="M452" s="20">
        <v>59706</v>
      </c>
      <c r="N452" s="29"/>
      <c r="O452" s="20">
        <v>4819</v>
      </c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s="7" customFormat="1" ht="13.5" customHeight="1">
      <c r="A453" s="20" t="s">
        <v>240</v>
      </c>
      <c r="B453" s="21" t="s">
        <v>10</v>
      </c>
      <c r="C453" s="25">
        <f t="shared" si="17"/>
        <v>594284</v>
      </c>
      <c r="D453" s="20"/>
      <c r="E453" s="25">
        <v>351550</v>
      </c>
      <c r="F453" s="29"/>
      <c r="G453" s="25">
        <v>58661</v>
      </c>
      <c r="H453" s="29"/>
      <c r="I453" s="25">
        <v>163427</v>
      </c>
      <c r="J453" s="29"/>
      <c r="K453" s="25">
        <v>1943</v>
      </c>
      <c r="L453" s="29"/>
      <c r="M453" s="25">
        <v>18703</v>
      </c>
      <c r="N453" s="29"/>
      <c r="O453" s="25">
        <v>0</v>
      </c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s="7" customFormat="1" ht="13.5" customHeight="1">
      <c r="A454" s="20" t="s">
        <v>111</v>
      </c>
      <c r="B454" s="21" t="s">
        <v>10</v>
      </c>
      <c r="C454" s="25">
        <f t="shared" si="17"/>
        <v>7860693</v>
      </c>
      <c r="D454" s="20"/>
      <c r="E454" s="25">
        <f>SUM(E448:E453)</f>
        <v>4853633</v>
      </c>
      <c r="F454" s="29"/>
      <c r="G454" s="25">
        <f>SUM(G448:G453)</f>
        <v>320668</v>
      </c>
      <c r="H454" s="29"/>
      <c r="I454" s="25">
        <f>SUM(I448:I453)</f>
        <v>2064485</v>
      </c>
      <c r="J454" s="29"/>
      <c r="K454" s="25">
        <f>SUM(K448:K453)</f>
        <v>173546</v>
      </c>
      <c r="L454" s="29"/>
      <c r="M454" s="25">
        <f>SUM(M448:M453)</f>
        <v>418636</v>
      </c>
      <c r="N454" s="29"/>
      <c r="O454" s="25">
        <f>SUM(O448:O453)</f>
        <v>29725</v>
      </c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s="7" customFormat="1" ht="13.5" customHeight="1">
      <c r="A455" s="28"/>
      <c r="B455" s="21" t="s">
        <v>10</v>
      </c>
      <c r="C455" s="20"/>
      <c r="D455" s="20"/>
      <c r="E455" s="20"/>
      <c r="F455" s="29"/>
      <c r="G455" s="20"/>
      <c r="H455" s="29"/>
      <c r="I455" s="20"/>
      <c r="J455" s="29"/>
      <c r="K455" s="20"/>
      <c r="L455" s="29"/>
      <c r="M455" s="20"/>
      <c r="N455" s="29"/>
      <c r="O455" s="20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s="7" customFormat="1" ht="13.5" customHeight="1">
      <c r="A456" s="20" t="s">
        <v>216</v>
      </c>
      <c r="B456" s="21" t="s">
        <v>10</v>
      </c>
      <c r="C456" s="20"/>
      <c r="D456" s="20"/>
      <c r="E456" s="20"/>
      <c r="F456" s="29"/>
      <c r="G456" s="20"/>
      <c r="H456" s="29"/>
      <c r="I456" s="20"/>
      <c r="J456" s="29"/>
      <c r="K456" s="20"/>
      <c r="L456" s="29"/>
      <c r="M456" s="20"/>
      <c r="N456" s="29"/>
      <c r="O456" s="20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s="7" customFormat="1" ht="13.5" customHeight="1">
      <c r="A457" s="20" t="s">
        <v>112</v>
      </c>
      <c r="B457" s="21" t="s">
        <v>10</v>
      </c>
      <c r="C457" s="20">
        <f>SUM(E457:O457)</f>
        <v>8544180</v>
      </c>
      <c r="D457" s="20"/>
      <c r="E457" s="20">
        <v>4116260</v>
      </c>
      <c r="F457" s="29"/>
      <c r="G457" s="20">
        <v>1606578</v>
      </c>
      <c r="H457" s="29"/>
      <c r="I457" s="20">
        <v>2452283</v>
      </c>
      <c r="J457" s="29"/>
      <c r="K457" s="20">
        <v>28584</v>
      </c>
      <c r="L457" s="29"/>
      <c r="M457" s="20">
        <v>316005</v>
      </c>
      <c r="N457" s="29"/>
      <c r="O457" s="20">
        <v>24470</v>
      </c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255" s="7" customFormat="1" ht="13.5" customHeight="1">
      <c r="A458" s="20" t="s">
        <v>113</v>
      </c>
      <c r="B458" s="21" t="s">
        <v>10</v>
      </c>
      <c r="C458" s="20">
        <f>SUM(E458:O458)</f>
        <v>1351817</v>
      </c>
      <c r="D458" s="20"/>
      <c r="E458" s="20">
        <v>899045</v>
      </c>
      <c r="F458" s="29"/>
      <c r="G458" s="20">
        <v>7512</v>
      </c>
      <c r="H458" s="29"/>
      <c r="I458" s="20">
        <v>406350</v>
      </c>
      <c r="J458" s="29"/>
      <c r="K458" s="20">
        <v>8990</v>
      </c>
      <c r="L458" s="29"/>
      <c r="M458" s="20">
        <v>17940</v>
      </c>
      <c r="N458" s="29"/>
      <c r="O458" s="20">
        <v>11980</v>
      </c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</row>
    <row r="459" spans="1:255" s="7" customFormat="1" ht="13.5" customHeight="1">
      <c r="A459" s="20" t="s">
        <v>114</v>
      </c>
      <c r="B459" s="21" t="s">
        <v>10</v>
      </c>
      <c r="C459" s="25">
        <f>SUM(E459:O459)</f>
        <v>524876</v>
      </c>
      <c r="D459" s="20"/>
      <c r="E459" s="25">
        <v>-8856</v>
      </c>
      <c r="F459" s="29"/>
      <c r="G459" s="25">
        <v>0</v>
      </c>
      <c r="H459" s="29"/>
      <c r="I459" s="25">
        <v>-2835</v>
      </c>
      <c r="J459" s="29"/>
      <c r="K459" s="25">
        <v>0</v>
      </c>
      <c r="L459" s="29"/>
      <c r="M459" s="25">
        <v>536567</v>
      </c>
      <c r="N459" s="29"/>
      <c r="O459" s="25">
        <v>0</v>
      </c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</row>
    <row r="460" spans="1:255" s="7" customFormat="1" ht="13.5" customHeight="1">
      <c r="A460" s="20" t="s">
        <v>115</v>
      </c>
      <c r="B460" s="21" t="s">
        <v>10</v>
      </c>
      <c r="C460" s="25">
        <f>SUM(E460:O460)</f>
        <v>10420873</v>
      </c>
      <c r="D460" s="20"/>
      <c r="E460" s="25">
        <f>SUM(E457:E459)</f>
        <v>5006449</v>
      </c>
      <c r="F460" s="29"/>
      <c r="G460" s="25">
        <f>SUM(G457:G459)</f>
        <v>1614090</v>
      </c>
      <c r="H460" s="29"/>
      <c r="I460" s="25">
        <f>SUM(I457:I459)</f>
        <v>2855798</v>
      </c>
      <c r="J460" s="29"/>
      <c r="K460" s="25">
        <f>SUM(K457:K459)</f>
        <v>37574</v>
      </c>
      <c r="L460" s="29"/>
      <c r="M460" s="25">
        <f>SUM(M457:M459)</f>
        <v>870512</v>
      </c>
      <c r="N460" s="29"/>
      <c r="O460" s="25">
        <f>SUM(O457:O459)</f>
        <v>36450</v>
      </c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 s="7" customFormat="1" ht="13.5" customHeight="1">
      <c r="A461" s="20"/>
      <c r="B461" s="21" t="s">
        <v>10</v>
      </c>
      <c r="C461" s="20"/>
      <c r="D461" s="20"/>
      <c r="E461" s="20"/>
      <c r="F461" s="29"/>
      <c r="G461" s="20"/>
      <c r="H461" s="29"/>
      <c r="I461" s="20"/>
      <c r="J461" s="29"/>
      <c r="K461" s="20"/>
      <c r="L461" s="29"/>
      <c r="M461" s="20"/>
      <c r="N461" s="29"/>
      <c r="O461" s="20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s="7" customFormat="1" ht="13.5" customHeight="1">
      <c r="A462" s="20" t="s">
        <v>217</v>
      </c>
      <c r="B462" s="21" t="s">
        <v>10</v>
      </c>
      <c r="C462" s="20" t="s">
        <v>10</v>
      </c>
      <c r="D462" s="20"/>
      <c r="E462" s="20" t="s">
        <v>10</v>
      </c>
      <c r="F462" s="29" t="s">
        <v>10</v>
      </c>
      <c r="G462" s="20" t="s">
        <v>10</v>
      </c>
      <c r="H462" s="29" t="s">
        <v>10</v>
      </c>
      <c r="I462" s="20" t="s">
        <v>10</v>
      </c>
      <c r="J462" s="29" t="s">
        <v>10</v>
      </c>
      <c r="K462" s="20" t="s">
        <v>10</v>
      </c>
      <c r="L462" s="29" t="s">
        <v>10</v>
      </c>
      <c r="M462" s="20" t="s">
        <v>10</v>
      </c>
      <c r="N462" s="29" t="s">
        <v>10</v>
      </c>
      <c r="O462" s="20" t="s">
        <v>10</v>
      </c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</row>
    <row r="463" spans="1:255" s="7" customFormat="1" ht="13.5" customHeight="1">
      <c r="A463" s="20" t="s">
        <v>307</v>
      </c>
      <c r="B463" s="21" t="s">
        <v>10</v>
      </c>
      <c r="C463" s="20">
        <f>SUM(E463:O463)</f>
        <v>42697</v>
      </c>
      <c r="D463" s="20"/>
      <c r="E463" s="20">
        <v>21000</v>
      </c>
      <c r="F463" s="29"/>
      <c r="G463" s="20">
        <v>2475</v>
      </c>
      <c r="H463" s="29"/>
      <c r="I463" s="20">
        <v>2552</v>
      </c>
      <c r="J463" s="29"/>
      <c r="K463" s="20">
        <v>8867</v>
      </c>
      <c r="L463" s="29"/>
      <c r="M463" s="20">
        <v>7803</v>
      </c>
      <c r="N463" s="29"/>
      <c r="O463" s="20">
        <v>0</v>
      </c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1:255" s="7" customFormat="1" ht="13.5" customHeight="1">
      <c r="A464" s="20" t="s">
        <v>315</v>
      </c>
      <c r="B464" s="21" t="s">
        <v>10</v>
      </c>
      <c r="C464" s="20">
        <f>SUM(E464:O464)</f>
        <v>549067</v>
      </c>
      <c r="D464" s="20"/>
      <c r="E464" s="20">
        <v>301458</v>
      </c>
      <c r="F464" s="29"/>
      <c r="G464" s="20">
        <v>54557</v>
      </c>
      <c r="H464" s="29"/>
      <c r="I464" s="20">
        <v>138792</v>
      </c>
      <c r="J464" s="29"/>
      <c r="K464" s="20">
        <v>9185</v>
      </c>
      <c r="L464" s="29"/>
      <c r="M464" s="20">
        <v>40798</v>
      </c>
      <c r="N464" s="29"/>
      <c r="O464" s="20">
        <v>4277</v>
      </c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s="7" customFormat="1" ht="13.5" customHeight="1">
      <c r="A465" s="20" t="s">
        <v>116</v>
      </c>
      <c r="B465" s="21" t="s">
        <v>10</v>
      </c>
      <c r="C465" s="20">
        <f aca="true" t="shared" si="18" ref="C465:C479">SUM(E465:O465)</f>
        <v>19082</v>
      </c>
      <c r="D465" s="20"/>
      <c r="E465" s="20">
        <v>0</v>
      </c>
      <c r="F465" s="29"/>
      <c r="G465" s="20">
        <v>13925</v>
      </c>
      <c r="H465" s="29"/>
      <c r="I465" s="20">
        <v>0</v>
      </c>
      <c r="J465" s="29"/>
      <c r="K465" s="20">
        <v>0</v>
      </c>
      <c r="L465" s="29"/>
      <c r="M465" s="20">
        <v>5157</v>
      </c>
      <c r="N465" s="29"/>
      <c r="O465" s="20">
        <v>0</v>
      </c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s="7" customFormat="1" ht="13.5" customHeight="1">
      <c r="A466" s="20" t="s">
        <v>185</v>
      </c>
      <c r="B466" s="21" t="s">
        <v>10</v>
      </c>
      <c r="C466" s="20">
        <f>SUM(E466:O466)</f>
        <v>1126572</v>
      </c>
      <c r="D466" s="20"/>
      <c r="E466" s="20">
        <v>687764</v>
      </c>
      <c r="F466" s="29"/>
      <c r="G466" s="20">
        <v>2000</v>
      </c>
      <c r="H466" s="29"/>
      <c r="I466" s="20">
        <v>314636</v>
      </c>
      <c r="J466" s="29"/>
      <c r="K466" s="20">
        <v>1373</v>
      </c>
      <c r="L466" s="29"/>
      <c r="M466" s="20">
        <v>119499</v>
      </c>
      <c r="N466" s="29"/>
      <c r="O466" s="20">
        <v>1300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s="7" customFormat="1" ht="13.5" customHeight="1">
      <c r="A467" s="20" t="s">
        <v>120</v>
      </c>
      <c r="B467" s="21" t="s">
        <v>10</v>
      </c>
      <c r="C467" s="20">
        <f>SUM(E467:O467)</f>
        <v>2967173</v>
      </c>
      <c r="D467" s="20"/>
      <c r="E467" s="20">
        <v>1801006</v>
      </c>
      <c r="F467" s="29"/>
      <c r="G467" s="20">
        <v>140395</v>
      </c>
      <c r="H467" s="29"/>
      <c r="I467" s="20">
        <v>819463</v>
      </c>
      <c r="J467" s="29"/>
      <c r="K467" s="20">
        <v>12333</v>
      </c>
      <c r="L467" s="29"/>
      <c r="M467" s="20">
        <v>193976</v>
      </c>
      <c r="N467" s="29"/>
      <c r="O467" s="20">
        <v>0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s="7" customFormat="1" ht="13.5" customHeight="1">
      <c r="A468" s="20" t="s">
        <v>247</v>
      </c>
      <c r="B468" s="21"/>
      <c r="C468" s="20">
        <f>SUM(E468:O468)</f>
        <v>5944064</v>
      </c>
      <c r="D468" s="20"/>
      <c r="E468" s="20">
        <v>3915790</v>
      </c>
      <c r="F468" s="29"/>
      <c r="G468" s="20">
        <v>50218</v>
      </c>
      <c r="H468" s="29"/>
      <c r="I468" s="20">
        <v>1687276</v>
      </c>
      <c r="J468" s="29"/>
      <c r="K468" s="20">
        <v>25498</v>
      </c>
      <c r="L468" s="29"/>
      <c r="M468" s="20">
        <v>259865</v>
      </c>
      <c r="N468" s="29"/>
      <c r="O468" s="20">
        <v>5417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s="7" customFormat="1" ht="13.5" customHeight="1">
      <c r="A469" s="20" t="s">
        <v>117</v>
      </c>
      <c r="B469" s="21" t="s">
        <v>10</v>
      </c>
      <c r="C469" s="20">
        <f t="shared" si="18"/>
        <v>749971</v>
      </c>
      <c r="D469" s="20"/>
      <c r="E469" s="20">
        <v>0</v>
      </c>
      <c r="F469" s="29"/>
      <c r="G469" s="20">
        <v>0</v>
      </c>
      <c r="H469" s="29"/>
      <c r="I469" s="20">
        <v>0</v>
      </c>
      <c r="J469" s="29"/>
      <c r="K469" s="20">
        <v>0</v>
      </c>
      <c r="L469" s="29"/>
      <c r="M469" s="20">
        <v>749971</v>
      </c>
      <c r="N469" s="29"/>
      <c r="O469" s="20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s="7" customFormat="1" ht="13.5" customHeight="1">
      <c r="A470" s="20" t="s">
        <v>118</v>
      </c>
      <c r="B470" s="21" t="s">
        <v>10</v>
      </c>
      <c r="C470" s="20">
        <f t="shared" si="18"/>
        <v>129467</v>
      </c>
      <c r="D470" s="20"/>
      <c r="E470" s="20">
        <v>0</v>
      </c>
      <c r="F470" s="29"/>
      <c r="G470" s="20">
        <v>0</v>
      </c>
      <c r="H470" s="29"/>
      <c r="I470" s="20">
        <v>0</v>
      </c>
      <c r="J470" s="29"/>
      <c r="K470" s="20">
        <v>0</v>
      </c>
      <c r="L470" s="29"/>
      <c r="M470" s="20">
        <v>129467</v>
      </c>
      <c r="N470" s="29"/>
      <c r="O470" s="20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255" s="7" customFormat="1" ht="13.5" customHeight="1">
      <c r="A471" s="20" t="s">
        <v>119</v>
      </c>
      <c r="B471" s="21" t="s">
        <v>10</v>
      </c>
      <c r="C471" s="20">
        <f t="shared" si="18"/>
        <v>279719</v>
      </c>
      <c r="D471" s="20"/>
      <c r="E471" s="20">
        <v>0</v>
      </c>
      <c r="F471" s="29"/>
      <c r="G471" s="20">
        <v>0</v>
      </c>
      <c r="H471" s="29"/>
      <c r="I471" s="20">
        <v>0</v>
      </c>
      <c r="J471" s="29"/>
      <c r="K471" s="20">
        <v>0</v>
      </c>
      <c r="L471" s="29"/>
      <c r="M471" s="20">
        <v>279719</v>
      </c>
      <c r="N471" s="29"/>
      <c r="O471" s="20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</row>
    <row r="472" spans="1:255" s="7" customFormat="1" ht="13.5" customHeight="1">
      <c r="A472" s="20" t="s">
        <v>121</v>
      </c>
      <c r="B472" s="21" t="s">
        <v>10</v>
      </c>
      <c r="C472" s="20">
        <f t="shared" si="18"/>
        <v>1969115</v>
      </c>
      <c r="D472" s="20"/>
      <c r="E472" s="20">
        <v>1224992</v>
      </c>
      <c r="F472" s="29"/>
      <c r="G472" s="20">
        <v>14899</v>
      </c>
      <c r="H472" s="29"/>
      <c r="I472" s="20">
        <v>544058</v>
      </c>
      <c r="J472" s="29"/>
      <c r="K472" s="20">
        <v>8742</v>
      </c>
      <c r="L472" s="29"/>
      <c r="M472" s="20">
        <v>154830</v>
      </c>
      <c r="N472" s="29"/>
      <c r="O472" s="20">
        <v>21594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</row>
    <row r="473" spans="1:255" s="7" customFormat="1" ht="13.5" customHeight="1">
      <c r="A473" s="20" t="s">
        <v>122</v>
      </c>
      <c r="B473" s="21" t="s">
        <v>10</v>
      </c>
      <c r="C473" s="20">
        <f t="shared" si="18"/>
        <v>58735</v>
      </c>
      <c r="D473" s="20"/>
      <c r="E473" s="20">
        <v>0</v>
      </c>
      <c r="F473" s="29"/>
      <c r="G473" s="20">
        <v>38401</v>
      </c>
      <c r="H473" s="29"/>
      <c r="I473" s="20">
        <v>15863</v>
      </c>
      <c r="J473" s="29"/>
      <c r="K473" s="20">
        <v>0</v>
      </c>
      <c r="L473" s="29"/>
      <c r="M473" s="20">
        <v>4471</v>
      </c>
      <c r="N473" s="29"/>
      <c r="O473" s="20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s="7" customFormat="1" ht="13.5" customHeight="1">
      <c r="A474" s="20" t="s">
        <v>186</v>
      </c>
      <c r="B474" s="21" t="s">
        <v>10</v>
      </c>
      <c r="C474" s="20">
        <f>SUM(E474:O474)</f>
        <v>108706</v>
      </c>
      <c r="D474" s="20"/>
      <c r="E474" s="20">
        <v>4171581</v>
      </c>
      <c r="F474" s="29"/>
      <c r="G474" s="20">
        <v>271124</v>
      </c>
      <c r="H474" s="29"/>
      <c r="I474" s="20">
        <v>1759861</v>
      </c>
      <c r="J474" s="29"/>
      <c r="K474" s="20">
        <v>102290</v>
      </c>
      <c r="L474" s="29"/>
      <c r="M474" s="20">
        <v>-7862859</v>
      </c>
      <c r="N474" s="29"/>
      <c r="O474" s="20">
        <v>1666709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s="7" customFormat="1" ht="13.5" customHeight="1">
      <c r="A475" s="20" t="s">
        <v>123</v>
      </c>
      <c r="B475" s="21" t="s">
        <v>10</v>
      </c>
      <c r="C475" s="20">
        <f t="shared" si="18"/>
        <v>1959367</v>
      </c>
      <c r="D475" s="20"/>
      <c r="E475" s="26">
        <v>838129</v>
      </c>
      <c r="F475" s="29"/>
      <c r="G475" s="26">
        <v>440228</v>
      </c>
      <c r="H475" s="29"/>
      <c r="I475" s="26">
        <v>216494</v>
      </c>
      <c r="J475" s="29"/>
      <c r="K475" s="26">
        <v>4550</v>
      </c>
      <c r="L475" s="29"/>
      <c r="M475" s="26">
        <v>459966</v>
      </c>
      <c r="N475" s="29"/>
      <c r="O475" s="26">
        <v>0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</row>
    <row r="476" spans="1:255" s="7" customFormat="1" ht="13.5" customHeight="1">
      <c r="A476" s="20" t="s">
        <v>173</v>
      </c>
      <c r="B476" s="21" t="s">
        <v>10</v>
      </c>
      <c r="C476" s="27">
        <f t="shared" si="18"/>
        <v>15903735</v>
      </c>
      <c r="D476" s="20"/>
      <c r="E476" s="27">
        <f>SUM(E463:E475)</f>
        <v>12961720</v>
      </c>
      <c r="F476" s="29">
        <f aca="true" t="shared" si="19" ref="F476:O476">SUM(F463:F475)</f>
        <v>0</v>
      </c>
      <c r="G476" s="27">
        <f t="shared" si="19"/>
        <v>1028222</v>
      </c>
      <c r="H476" s="29">
        <f t="shared" si="19"/>
        <v>0</v>
      </c>
      <c r="I476" s="27">
        <f t="shared" si="19"/>
        <v>5498995</v>
      </c>
      <c r="J476" s="29">
        <f t="shared" si="19"/>
        <v>0</v>
      </c>
      <c r="K476" s="27">
        <f t="shared" si="19"/>
        <v>172838</v>
      </c>
      <c r="L476" s="29">
        <f t="shared" si="19"/>
        <v>0</v>
      </c>
      <c r="M476" s="27">
        <f t="shared" si="19"/>
        <v>-5457337</v>
      </c>
      <c r="N476" s="29">
        <f t="shared" si="19"/>
        <v>0</v>
      </c>
      <c r="O476" s="27">
        <f t="shared" si="19"/>
        <v>1699297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1:255" s="7" customFormat="1" ht="13.5" customHeight="1">
      <c r="A477" s="20"/>
      <c r="B477" s="21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s="7" customFormat="1" ht="13.5" customHeight="1">
      <c r="A478" s="20" t="s">
        <v>286</v>
      </c>
      <c r="B478" s="21" t="s">
        <v>10</v>
      </c>
      <c r="C478" s="25">
        <f t="shared" si="18"/>
        <v>968104</v>
      </c>
      <c r="D478" s="20"/>
      <c r="E478" s="25">
        <v>583490</v>
      </c>
      <c r="F478" s="29"/>
      <c r="G478" s="25">
        <v>0</v>
      </c>
      <c r="H478" s="29"/>
      <c r="I478" s="25">
        <v>254066</v>
      </c>
      <c r="J478" s="29"/>
      <c r="K478" s="25">
        <v>0</v>
      </c>
      <c r="L478" s="29"/>
      <c r="M478" s="25">
        <v>130548</v>
      </c>
      <c r="N478" s="29"/>
      <c r="O478" s="25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s="7" customFormat="1" ht="13.5" customHeight="1">
      <c r="A479" s="20" t="s">
        <v>124</v>
      </c>
      <c r="B479" s="21" t="s">
        <v>10</v>
      </c>
      <c r="C479" s="25">
        <f t="shared" si="18"/>
        <v>16871839</v>
      </c>
      <c r="D479" s="20"/>
      <c r="E479" s="25">
        <f>SUM(E476:E478)</f>
        <v>13545210</v>
      </c>
      <c r="F479" s="29"/>
      <c r="G479" s="25">
        <f>SUM(G476:G478)</f>
        <v>1028222</v>
      </c>
      <c r="H479" s="29"/>
      <c r="I479" s="25">
        <f>SUM(I476:I478)</f>
        <v>5753061</v>
      </c>
      <c r="J479" s="29"/>
      <c r="K479" s="25">
        <f>SUM(K476:K478)</f>
        <v>172838</v>
      </c>
      <c r="L479" s="29"/>
      <c r="M479" s="25">
        <f>SUM(M476:M478)</f>
        <v>-5326789</v>
      </c>
      <c r="N479" s="29"/>
      <c r="O479" s="25">
        <f>SUM(O476:O478)</f>
        <v>1699297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s="7" customFormat="1" ht="13.5" customHeight="1">
      <c r="A480" s="20"/>
      <c r="B480" s="21" t="s">
        <v>10</v>
      </c>
      <c r="C480" s="20"/>
      <c r="D480" s="20"/>
      <c r="E480" s="20"/>
      <c r="F480" s="29"/>
      <c r="G480" s="20"/>
      <c r="H480" s="29"/>
      <c r="I480" s="20"/>
      <c r="J480" s="29"/>
      <c r="K480" s="20"/>
      <c r="L480" s="29"/>
      <c r="M480" s="20"/>
      <c r="N480" s="29"/>
      <c r="O480" s="20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s="7" customFormat="1" ht="13.5" customHeight="1">
      <c r="A481" s="20" t="s">
        <v>218</v>
      </c>
      <c r="B481" s="21" t="s">
        <v>10</v>
      </c>
      <c r="C481" s="20" t="s">
        <v>10</v>
      </c>
      <c r="D481" s="20"/>
      <c r="E481" s="20" t="s">
        <v>10</v>
      </c>
      <c r="F481" s="29" t="s">
        <v>10</v>
      </c>
      <c r="G481" s="20" t="s">
        <v>10</v>
      </c>
      <c r="H481" s="29" t="s">
        <v>10</v>
      </c>
      <c r="I481" s="20" t="s">
        <v>10</v>
      </c>
      <c r="J481" s="29" t="s">
        <v>10</v>
      </c>
      <c r="K481" s="20" t="s">
        <v>10</v>
      </c>
      <c r="L481" s="29" t="s">
        <v>10</v>
      </c>
      <c r="M481" s="20" t="s">
        <v>10</v>
      </c>
      <c r="N481" s="29" t="s">
        <v>10</v>
      </c>
      <c r="O481" s="20" t="s">
        <v>10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s="7" customFormat="1" ht="13.5" customHeight="1">
      <c r="A482" s="20" t="s">
        <v>125</v>
      </c>
      <c r="B482" s="21" t="s">
        <v>10</v>
      </c>
      <c r="C482" s="20">
        <f>SUM(E482:O482)</f>
        <v>678977</v>
      </c>
      <c r="D482" s="20"/>
      <c r="E482" s="24">
        <v>0</v>
      </c>
      <c r="F482" s="29"/>
      <c r="G482" s="24">
        <v>0</v>
      </c>
      <c r="H482" s="29"/>
      <c r="I482" s="24">
        <v>0</v>
      </c>
      <c r="J482" s="29"/>
      <c r="K482" s="24">
        <v>0</v>
      </c>
      <c r="L482" s="29"/>
      <c r="M482" s="24">
        <v>678977</v>
      </c>
      <c r="N482" s="29"/>
      <c r="O482" s="24">
        <v>0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s="7" customFormat="1" ht="13.5" customHeight="1">
      <c r="A483" s="20" t="s">
        <v>126</v>
      </c>
      <c r="B483" s="21" t="s">
        <v>10</v>
      </c>
      <c r="C483" s="30">
        <f>SUM(E483:O483)</f>
        <v>107922</v>
      </c>
      <c r="D483" s="20"/>
      <c r="E483" s="39">
        <v>0</v>
      </c>
      <c r="F483" s="29"/>
      <c r="G483" s="39">
        <v>0</v>
      </c>
      <c r="H483" s="29"/>
      <c r="I483" s="39">
        <v>0</v>
      </c>
      <c r="J483" s="29"/>
      <c r="K483" s="39">
        <v>0</v>
      </c>
      <c r="L483" s="29"/>
      <c r="M483" s="39">
        <v>107922</v>
      </c>
      <c r="N483" s="29"/>
      <c r="O483" s="39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255" s="7" customFormat="1" ht="13.5" customHeight="1">
      <c r="A484" s="20" t="s">
        <v>127</v>
      </c>
      <c r="B484" s="21" t="s">
        <v>10</v>
      </c>
      <c r="C484" s="25">
        <f>SUM(E484:O484)</f>
        <v>786899</v>
      </c>
      <c r="D484" s="20"/>
      <c r="E484" s="25">
        <f>SUM(E482:E483)</f>
        <v>0</v>
      </c>
      <c r="F484" s="29"/>
      <c r="G484" s="25">
        <f>SUM(G482:G483)</f>
        <v>0</v>
      </c>
      <c r="H484" s="29"/>
      <c r="I484" s="25">
        <f>SUM(I482:I483)</f>
        <v>0</v>
      </c>
      <c r="J484" s="29"/>
      <c r="K484" s="25">
        <f>SUM(K482:K483)</f>
        <v>0</v>
      </c>
      <c r="L484" s="29"/>
      <c r="M484" s="25">
        <f>SUM(M482:M483)</f>
        <v>786899</v>
      </c>
      <c r="N484" s="29"/>
      <c r="O484" s="25">
        <f>SUM(O482:O483)</f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</row>
    <row r="485" spans="1:255" s="7" customFormat="1" ht="13.5" customHeight="1">
      <c r="A485" s="20"/>
      <c r="B485" s="21" t="s">
        <v>10</v>
      </c>
      <c r="C485" s="20"/>
      <c r="D485" s="20"/>
      <c r="E485" s="20"/>
      <c r="F485" s="29"/>
      <c r="G485" s="20"/>
      <c r="H485" s="29"/>
      <c r="I485" s="20"/>
      <c r="J485" s="29"/>
      <c r="K485" s="20"/>
      <c r="L485" s="29"/>
      <c r="M485" s="20"/>
      <c r="N485" s="29"/>
      <c r="O485" s="20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</row>
    <row r="486" spans="1:255" s="7" customFormat="1" ht="13.5" customHeight="1">
      <c r="A486" s="20" t="s">
        <v>171</v>
      </c>
      <c r="B486" s="21" t="s">
        <v>10</v>
      </c>
      <c r="C486" s="25">
        <f>SUM(E486:O486)</f>
        <v>35940304</v>
      </c>
      <c r="D486" s="20"/>
      <c r="E486" s="25">
        <f>E454+E460+E479+E484</f>
        <v>23405292</v>
      </c>
      <c r="F486" s="29"/>
      <c r="G486" s="25">
        <f>G454+G460+G479+G484</f>
        <v>2962980</v>
      </c>
      <c r="H486" s="29" t="s">
        <v>11</v>
      </c>
      <c r="I486" s="25">
        <f>I454+I460+I479+I484</f>
        <v>10673344</v>
      </c>
      <c r="J486" s="29" t="s">
        <v>11</v>
      </c>
      <c r="K486" s="25">
        <f>K454+K460+K479+K484</f>
        <v>383958</v>
      </c>
      <c r="L486" s="29" t="s">
        <v>11</v>
      </c>
      <c r="M486" s="25">
        <f>M454+M460+M479+M484</f>
        <v>-3250742</v>
      </c>
      <c r="N486" s="29" t="s">
        <v>11</v>
      </c>
      <c r="O486" s="25">
        <f>O454+O460+O479+O484</f>
        <v>1765472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s="7" customFormat="1" ht="13.5" customHeight="1">
      <c r="A487" s="20"/>
      <c r="B487" s="21" t="s">
        <v>10</v>
      </c>
      <c r="C487" s="20"/>
      <c r="D487" s="20"/>
      <c r="E487" s="20"/>
      <c r="F487" s="29"/>
      <c r="G487" s="20"/>
      <c r="H487" s="29"/>
      <c r="I487" s="20"/>
      <c r="J487" s="29"/>
      <c r="K487" s="20"/>
      <c r="L487" s="29"/>
      <c r="M487" s="20"/>
      <c r="N487" s="29"/>
      <c r="O487" s="20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s="7" customFormat="1" ht="13.5" customHeight="1">
      <c r="A488" s="20" t="s">
        <v>174</v>
      </c>
      <c r="B488" s="21" t="s">
        <v>10</v>
      </c>
      <c r="C488" s="20">
        <f aca="true" t="shared" si="20" ref="C488:C493">SUM(E488:O488)</f>
        <v>-2206983</v>
      </c>
      <c r="D488" s="20"/>
      <c r="E488" s="20">
        <v>-780518</v>
      </c>
      <c r="F488" s="29"/>
      <c r="G488" s="20">
        <v>-548712</v>
      </c>
      <c r="H488" s="29"/>
      <c r="I488" s="20">
        <v>-183801</v>
      </c>
      <c r="J488" s="29"/>
      <c r="K488" s="20">
        <v>0</v>
      </c>
      <c r="L488" s="29"/>
      <c r="M488" s="20">
        <v>-693952</v>
      </c>
      <c r="N488" s="29">
        <v>0</v>
      </c>
      <c r="O488" s="20">
        <v>0</v>
      </c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</row>
    <row r="489" spans="1:255" s="7" customFormat="1" ht="13.5" customHeight="1">
      <c r="A489" s="20" t="s">
        <v>175</v>
      </c>
      <c r="B489" s="21" t="s">
        <v>10</v>
      </c>
      <c r="C489" s="20">
        <f t="shared" si="20"/>
        <v>-539374</v>
      </c>
      <c r="D489" s="20" t="s">
        <v>11</v>
      </c>
      <c r="E489" s="20">
        <v>-181895</v>
      </c>
      <c r="F489" s="29"/>
      <c r="G489" s="20">
        <v>-136179</v>
      </c>
      <c r="H489" s="29"/>
      <c r="I489" s="20">
        <v>-43577</v>
      </c>
      <c r="J489" s="29"/>
      <c r="K489" s="20">
        <v>0</v>
      </c>
      <c r="L489" s="29"/>
      <c r="M489" s="20">
        <v>-177723</v>
      </c>
      <c r="N489" s="29">
        <v>0</v>
      </c>
      <c r="O489" s="20">
        <v>0</v>
      </c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1:255" s="7" customFormat="1" ht="13.5" customHeight="1">
      <c r="A490" s="20" t="s">
        <v>176</v>
      </c>
      <c r="B490" s="21" t="s">
        <v>10</v>
      </c>
      <c r="C490" s="20">
        <f t="shared" si="20"/>
        <v>-956165</v>
      </c>
      <c r="D490" s="20"/>
      <c r="E490" s="20">
        <v>-390194</v>
      </c>
      <c r="F490" s="29"/>
      <c r="G490" s="20">
        <v>-244035</v>
      </c>
      <c r="H490" s="29"/>
      <c r="I490" s="20">
        <v>-87515</v>
      </c>
      <c r="J490" s="29"/>
      <c r="K490" s="20">
        <v>0</v>
      </c>
      <c r="L490" s="29"/>
      <c r="M490" s="20">
        <v>-234421</v>
      </c>
      <c r="N490" s="29">
        <v>0</v>
      </c>
      <c r="O490" s="20">
        <v>0</v>
      </c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s="7" customFormat="1" ht="13.5" customHeight="1">
      <c r="A491" s="20" t="s">
        <v>241</v>
      </c>
      <c r="B491" s="21" t="s">
        <v>10</v>
      </c>
      <c r="C491" s="20">
        <f t="shared" si="20"/>
        <v>-1711145</v>
      </c>
      <c r="D491" s="20"/>
      <c r="E491" s="20">
        <v>-691158</v>
      </c>
      <c r="F491" s="29"/>
      <c r="G491" s="20">
        <v>-429320</v>
      </c>
      <c r="H491" s="29"/>
      <c r="I491" s="20">
        <v>-155537</v>
      </c>
      <c r="J491" s="29"/>
      <c r="K491" s="20">
        <v>0</v>
      </c>
      <c r="L491" s="29"/>
      <c r="M491" s="20">
        <v>-435130</v>
      </c>
      <c r="N491" s="29"/>
      <c r="O491" s="20">
        <v>0</v>
      </c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s="7" customFormat="1" ht="13.5" customHeight="1">
      <c r="A492" s="20" t="s">
        <v>308</v>
      </c>
      <c r="B492" s="21" t="s">
        <v>10</v>
      </c>
      <c r="C492" s="20">
        <f t="shared" si="20"/>
        <v>-478326</v>
      </c>
      <c r="D492" s="20"/>
      <c r="E492" s="20">
        <v>-188280</v>
      </c>
      <c r="F492" s="29"/>
      <c r="G492" s="20">
        <v>-121628</v>
      </c>
      <c r="H492" s="29"/>
      <c r="I492" s="20">
        <v>-42732</v>
      </c>
      <c r="J492" s="29"/>
      <c r="K492" s="20">
        <v>0</v>
      </c>
      <c r="L492" s="29"/>
      <c r="M492" s="20">
        <v>-125686</v>
      </c>
      <c r="N492" s="29"/>
      <c r="O492" s="20">
        <v>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s="7" customFormat="1" ht="13.5" customHeight="1">
      <c r="A493" s="20" t="s">
        <v>192</v>
      </c>
      <c r="B493" s="21" t="s">
        <v>10</v>
      </c>
      <c r="C493" s="25">
        <f t="shared" si="20"/>
        <v>-8732803</v>
      </c>
      <c r="D493" s="20"/>
      <c r="E493" s="25">
        <v>-5379407</v>
      </c>
      <c r="F493" s="29"/>
      <c r="G493" s="25">
        <v>-288182</v>
      </c>
      <c r="H493" s="29"/>
      <c r="I493" s="25">
        <v>-2314193</v>
      </c>
      <c r="J493" s="29"/>
      <c r="K493" s="25">
        <v>0</v>
      </c>
      <c r="L493" s="29"/>
      <c r="M493" s="25">
        <v>-751021</v>
      </c>
      <c r="N493" s="29"/>
      <c r="O493" s="25">
        <v>0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s="7" customFormat="1" ht="13.5" customHeight="1">
      <c r="A494" s="20"/>
      <c r="B494" s="21" t="s">
        <v>10</v>
      </c>
      <c r="C494" s="20"/>
      <c r="D494" s="20"/>
      <c r="E494" s="20"/>
      <c r="F494" s="29"/>
      <c r="G494" s="20"/>
      <c r="H494" s="29"/>
      <c r="I494" s="20"/>
      <c r="J494" s="29"/>
      <c r="K494" s="20"/>
      <c r="L494" s="29"/>
      <c r="M494" s="20"/>
      <c r="N494" s="29"/>
      <c r="O494" s="20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s="7" customFormat="1" ht="13.5" customHeight="1">
      <c r="A495" s="20" t="s">
        <v>172</v>
      </c>
      <c r="B495" s="21" t="s">
        <v>10</v>
      </c>
      <c r="C495" s="25">
        <f>SUM(E495:O495)</f>
        <v>21315508</v>
      </c>
      <c r="D495" s="20"/>
      <c r="E495" s="25">
        <f aca="true" t="shared" si="21" ref="E495:L495">E486+E488+E489+E490+E491+E492+E493</f>
        <v>15793840</v>
      </c>
      <c r="F495" s="29">
        <f t="shared" si="21"/>
        <v>0</v>
      </c>
      <c r="G495" s="25">
        <f t="shared" si="21"/>
        <v>1194924</v>
      </c>
      <c r="H495" s="29">
        <f t="shared" si="21"/>
        <v>0</v>
      </c>
      <c r="I495" s="25">
        <f t="shared" si="21"/>
        <v>7845989</v>
      </c>
      <c r="J495" s="29">
        <f t="shared" si="21"/>
        <v>0</v>
      </c>
      <c r="K495" s="25">
        <f t="shared" si="21"/>
        <v>383958</v>
      </c>
      <c r="L495" s="29">
        <f t="shared" si="21"/>
        <v>0</v>
      </c>
      <c r="M495" s="25">
        <f>M486+M488+M489+M490+M491+M492+M493</f>
        <v>-5668675</v>
      </c>
      <c r="N495" s="29"/>
      <c r="O495" s="25">
        <f>O486+O488+O489+O490+O491+O493</f>
        <v>1765472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s="7" customFormat="1" ht="13.5" customHeight="1">
      <c r="A496" s="20"/>
      <c r="B496" s="21" t="s">
        <v>10</v>
      </c>
      <c r="C496" s="20"/>
      <c r="D496" s="20"/>
      <c r="E496" s="20"/>
      <c r="F496" s="29"/>
      <c r="G496" s="20"/>
      <c r="H496" s="29"/>
      <c r="I496" s="20"/>
      <c r="J496" s="29"/>
      <c r="K496" s="20"/>
      <c r="L496" s="29"/>
      <c r="M496" s="20"/>
      <c r="N496" s="29"/>
      <c r="O496" s="20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255" s="7" customFormat="1" ht="13.5" customHeight="1">
      <c r="A497" s="20" t="s">
        <v>193</v>
      </c>
      <c r="B497" s="21" t="s">
        <v>10</v>
      </c>
      <c r="C497" s="20"/>
      <c r="D497" s="20"/>
      <c r="E497" s="20"/>
      <c r="F497" s="29"/>
      <c r="G497" s="20"/>
      <c r="H497" s="29"/>
      <c r="I497" s="20"/>
      <c r="J497" s="29"/>
      <c r="K497" s="20"/>
      <c r="L497" s="29"/>
      <c r="M497" s="20"/>
      <c r="N497" s="29"/>
      <c r="O497" s="20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</row>
    <row r="498" spans="1:255" s="7" customFormat="1" ht="13.5" customHeight="1">
      <c r="A498" s="20" t="s">
        <v>219</v>
      </c>
      <c r="B498" s="21" t="s">
        <v>10</v>
      </c>
      <c r="C498" s="20"/>
      <c r="D498" s="20"/>
      <c r="E498" s="20" t="s">
        <v>10</v>
      </c>
      <c r="F498" s="29" t="s">
        <v>10</v>
      </c>
      <c r="G498" s="20" t="s">
        <v>10</v>
      </c>
      <c r="H498" s="29" t="s">
        <v>10</v>
      </c>
      <c r="I498" s="20" t="s">
        <v>10</v>
      </c>
      <c r="J498" s="29" t="s">
        <v>10</v>
      </c>
      <c r="K498" s="20" t="s">
        <v>10</v>
      </c>
      <c r="L498" s="29" t="s">
        <v>10</v>
      </c>
      <c r="M498" s="20" t="s">
        <v>10</v>
      </c>
      <c r="N498" s="29" t="s">
        <v>10</v>
      </c>
      <c r="O498" s="20" t="s">
        <v>10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</row>
    <row r="499" spans="1:255" s="7" customFormat="1" ht="13.5" customHeight="1">
      <c r="A499" s="20" t="s">
        <v>128</v>
      </c>
      <c r="B499" s="21" t="s">
        <v>10</v>
      </c>
      <c r="C499" s="20">
        <f aca="true" t="shared" si="22" ref="C499:C516">SUM(E499:O499)</f>
        <v>2636747</v>
      </c>
      <c r="D499" s="20"/>
      <c r="E499" s="20">
        <v>1453261</v>
      </c>
      <c r="F499" s="29"/>
      <c r="G499" s="20">
        <v>114187</v>
      </c>
      <c r="H499" s="29"/>
      <c r="I499" s="20">
        <v>660600</v>
      </c>
      <c r="J499" s="29"/>
      <c r="K499" s="20">
        <v>11319</v>
      </c>
      <c r="L499" s="29"/>
      <c r="M499" s="20">
        <v>394068</v>
      </c>
      <c r="N499" s="29"/>
      <c r="O499" s="20">
        <v>3312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s="7" customFormat="1" ht="13.5" customHeight="1">
      <c r="A500" s="20" t="s">
        <v>129</v>
      </c>
      <c r="B500" s="21" t="s">
        <v>10</v>
      </c>
      <c r="C500" s="20">
        <f t="shared" si="22"/>
        <v>1178735</v>
      </c>
      <c r="D500" s="20"/>
      <c r="E500" s="20">
        <v>0</v>
      </c>
      <c r="F500" s="29"/>
      <c r="G500" s="20">
        <v>732564</v>
      </c>
      <c r="H500" s="29"/>
      <c r="I500" s="20">
        <v>323688</v>
      </c>
      <c r="J500" s="29"/>
      <c r="K500" s="20">
        <v>0</v>
      </c>
      <c r="L500" s="29"/>
      <c r="M500" s="20">
        <v>122483</v>
      </c>
      <c r="N500" s="29"/>
      <c r="O500" s="20">
        <v>0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s="7" customFormat="1" ht="13.5" customHeight="1">
      <c r="A501" s="20" t="s">
        <v>130</v>
      </c>
      <c r="B501" s="21" t="s">
        <v>10</v>
      </c>
      <c r="C501" s="20">
        <f t="shared" si="22"/>
        <v>9578</v>
      </c>
      <c r="D501" s="20"/>
      <c r="E501" s="20">
        <v>0</v>
      </c>
      <c r="F501" s="29"/>
      <c r="G501" s="20">
        <v>0</v>
      </c>
      <c r="H501" s="29"/>
      <c r="I501" s="20">
        <v>0</v>
      </c>
      <c r="J501" s="29"/>
      <c r="K501" s="20">
        <v>0</v>
      </c>
      <c r="L501" s="29"/>
      <c r="M501" s="20">
        <f>-9+9587</f>
        <v>9578</v>
      </c>
      <c r="N501" s="29"/>
      <c r="O501" s="20">
        <v>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</row>
    <row r="502" spans="1:255" s="7" customFormat="1" ht="13.5" customHeight="1">
      <c r="A502" s="20" t="s">
        <v>131</v>
      </c>
      <c r="B502" s="21" t="s">
        <v>10</v>
      </c>
      <c r="C502" s="20">
        <f t="shared" si="22"/>
        <v>5909805</v>
      </c>
      <c r="D502" s="20"/>
      <c r="E502" s="20">
        <v>213778</v>
      </c>
      <c r="F502" s="29"/>
      <c r="G502" s="20">
        <v>4241833</v>
      </c>
      <c r="H502" s="29"/>
      <c r="I502" s="20">
        <v>1931932</v>
      </c>
      <c r="J502" s="29"/>
      <c r="K502" s="20">
        <v>10441</v>
      </c>
      <c r="L502" s="29"/>
      <c r="M502" s="20">
        <v>-565359</v>
      </c>
      <c r="N502" s="29"/>
      <c r="O502" s="20">
        <v>77180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1:255" s="7" customFormat="1" ht="13.5" customHeight="1">
      <c r="A503" s="20" t="s">
        <v>132</v>
      </c>
      <c r="B503" s="21" t="s">
        <v>10</v>
      </c>
      <c r="C503" s="20">
        <f t="shared" si="22"/>
        <v>6951147</v>
      </c>
      <c r="D503" s="20"/>
      <c r="E503" s="20">
        <v>0</v>
      </c>
      <c r="F503" s="29"/>
      <c r="G503" s="20">
        <v>5999</v>
      </c>
      <c r="H503" s="29"/>
      <c r="I503" s="20">
        <v>0</v>
      </c>
      <c r="J503" s="29"/>
      <c r="K503" s="20">
        <v>0</v>
      </c>
      <c r="L503" s="29"/>
      <c r="M503" s="20">
        <v>6932048</v>
      </c>
      <c r="N503" s="29"/>
      <c r="O503" s="20">
        <v>13100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s="7" customFormat="1" ht="13.5" customHeight="1">
      <c r="A504" s="20" t="s">
        <v>133</v>
      </c>
      <c r="B504" s="21" t="s">
        <v>10</v>
      </c>
      <c r="C504" s="20">
        <f t="shared" si="22"/>
        <v>282243</v>
      </c>
      <c r="D504" s="20"/>
      <c r="E504" s="20">
        <v>0</v>
      </c>
      <c r="F504" s="29"/>
      <c r="G504" s="20">
        <v>0</v>
      </c>
      <c r="H504" s="29"/>
      <c r="I504" s="20">
        <v>0</v>
      </c>
      <c r="J504" s="29"/>
      <c r="K504" s="20">
        <v>0</v>
      </c>
      <c r="L504" s="29"/>
      <c r="M504" s="20">
        <v>282243</v>
      </c>
      <c r="N504" s="29"/>
      <c r="O504" s="20">
        <v>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s="7" customFormat="1" ht="13.5" customHeight="1">
      <c r="A505" s="20" t="s">
        <v>309</v>
      </c>
      <c r="B505" s="21" t="s">
        <v>10</v>
      </c>
      <c r="C505" s="20">
        <f>SUM(E505:O505)</f>
        <v>751496</v>
      </c>
      <c r="D505" s="20"/>
      <c r="E505" s="20">
        <v>467348</v>
      </c>
      <c r="F505" s="29"/>
      <c r="G505" s="20">
        <v>48252</v>
      </c>
      <c r="H505" s="29"/>
      <c r="I505" s="20">
        <v>220135</v>
      </c>
      <c r="J505" s="29"/>
      <c r="K505" s="20">
        <v>7665</v>
      </c>
      <c r="L505" s="29"/>
      <c r="M505" s="20">
        <v>8096</v>
      </c>
      <c r="N505" s="29"/>
      <c r="O505" s="20">
        <v>0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s="7" customFormat="1" ht="13.5" customHeight="1">
      <c r="A506" s="20" t="s">
        <v>134</v>
      </c>
      <c r="B506" s="21" t="s">
        <v>10</v>
      </c>
      <c r="C506" s="20">
        <f t="shared" si="22"/>
        <v>194309</v>
      </c>
      <c r="D506" s="20"/>
      <c r="E506" s="20">
        <v>108404</v>
      </c>
      <c r="F506" s="29"/>
      <c r="G506" s="20">
        <v>1280</v>
      </c>
      <c r="H506" s="29"/>
      <c r="I506" s="20">
        <v>45076</v>
      </c>
      <c r="J506" s="29"/>
      <c r="K506" s="20">
        <v>0</v>
      </c>
      <c r="L506" s="29"/>
      <c r="M506" s="20">
        <v>38024</v>
      </c>
      <c r="N506" s="29"/>
      <c r="O506" s="20">
        <v>1525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s="7" customFormat="1" ht="13.5" customHeight="1">
      <c r="A507" s="20" t="s">
        <v>135</v>
      </c>
      <c r="B507" s="21" t="s">
        <v>10</v>
      </c>
      <c r="C507" s="20">
        <f t="shared" si="22"/>
        <v>3608070</v>
      </c>
      <c r="D507" s="20"/>
      <c r="E507" s="20">
        <v>324704</v>
      </c>
      <c r="F507" s="29"/>
      <c r="G507" s="20">
        <v>2187933</v>
      </c>
      <c r="H507" s="29"/>
      <c r="I507" s="20">
        <v>1062893</v>
      </c>
      <c r="J507" s="29"/>
      <c r="K507" s="20">
        <v>1501</v>
      </c>
      <c r="L507" s="29"/>
      <c r="M507" s="20">
        <v>16618</v>
      </c>
      <c r="N507" s="29"/>
      <c r="O507" s="20">
        <v>14421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s="7" customFormat="1" ht="13.5" customHeight="1">
      <c r="A508" s="20" t="s">
        <v>222</v>
      </c>
      <c r="B508" s="21" t="s">
        <v>10</v>
      </c>
      <c r="C508" s="20">
        <f t="shared" si="22"/>
        <v>9616419</v>
      </c>
      <c r="D508" s="20"/>
      <c r="E508" s="20">
        <v>197978</v>
      </c>
      <c r="F508" s="29"/>
      <c r="G508" s="20">
        <v>1193795</v>
      </c>
      <c r="H508" s="29"/>
      <c r="I508" s="20">
        <v>593459</v>
      </c>
      <c r="J508" s="29"/>
      <c r="K508" s="20">
        <v>0</v>
      </c>
      <c r="L508" s="29"/>
      <c r="M508" s="20">
        <v>7613111</v>
      </c>
      <c r="N508" s="29"/>
      <c r="O508" s="20">
        <v>18076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 s="7" customFormat="1" ht="13.5" customHeight="1">
      <c r="A509" s="20" t="s">
        <v>136</v>
      </c>
      <c r="B509" s="21" t="s">
        <v>10</v>
      </c>
      <c r="C509" s="20">
        <f t="shared" si="22"/>
        <v>7904671</v>
      </c>
      <c r="D509" s="20"/>
      <c r="E509" s="20">
        <v>208068</v>
      </c>
      <c r="F509" s="29"/>
      <c r="G509" s="20">
        <v>5331692</v>
      </c>
      <c r="H509" s="29"/>
      <c r="I509" s="20">
        <v>2406547</v>
      </c>
      <c r="J509" s="29"/>
      <c r="K509" s="20">
        <v>0</v>
      </c>
      <c r="L509" s="29"/>
      <c r="M509" s="20">
        <v>-41636</v>
      </c>
      <c r="N509" s="29"/>
      <c r="O509" s="20">
        <v>0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255" s="7" customFormat="1" ht="13.5" customHeight="1">
      <c r="A510" s="20" t="s">
        <v>137</v>
      </c>
      <c r="B510" s="21" t="s">
        <v>10</v>
      </c>
      <c r="C510" s="20">
        <f t="shared" si="22"/>
        <v>9638235</v>
      </c>
      <c r="D510" s="20"/>
      <c r="E510" s="20">
        <v>722982</v>
      </c>
      <c r="F510" s="29"/>
      <c r="G510" s="20">
        <v>5259091</v>
      </c>
      <c r="H510" s="29"/>
      <c r="I510" s="20">
        <v>2583417</v>
      </c>
      <c r="J510" s="29"/>
      <c r="K510" s="20">
        <v>11988</v>
      </c>
      <c r="L510" s="29"/>
      <c r="M510" s="20">
        <v>1038436</v>
      </c>
      <c r="N510" s="29"/>
      <c r="O510" s="20">
        <v>22321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</row>
    <row r="511" spans="1:255" s="7" customFormat="1" ht="13.5" customHeight="1">
      <c r="A511" s="20" t="s">
        <v>138</v>
      </c>
      <c r="B511" s="21" t="s">
        <v>10</v>
      </c>
      <c r="C511" s="20">
        <f t="shared" si="22"/>
        <v>-116420</v>
      </c>
      <c r="D511" s="20"/>
      <c r="E511" s="20">
        <v>0</v>
      </c>
      <c r="F511" s="29"/>
      <c r="G511" s="20">
        <v>0</v>
      </c>
      <c r="H511" s="29"/>
      <c r="I511" s="20">
        <v>0</v>
      </c>
      <c r="J511" s="29"/>
      <c r="K511" s="20">
        <v>0</v>
      </c>
      <c r="L511" s="29"/>
      <c r="M511" s="20">
        <v>-116420</v>
      </c>
      <c r="N511" s="29"/>
      <c r="O511" s="20">
        <v>0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</row>
    <row r="512" spans="1:255" s="7" customFormat="1" ht="13.5" customHeight="1">
      <c r="A512" s="20" t="s">
        <v>332</v>
      </c>
      <c r="B512" s="21"/>
      <c r="C512" s="20">
        <f>SUM(E512:O512)</f>
        <v>2336690</v>
      </c>
      <c r="D512" s="20"/>
      <c r="E512" s="20">
        <v>1744849</v>
      </c>
      <c r="F512" s="29"/>
      <c r="G512" s="20">
        <v>142056</v>
      </c>
      <c r="H512" s="29"/>
      <c r="I512" s="20">
        <v>787939</v>
      </c>
      <c r="J512" s="29"/>
      <c r="K512" s="20">
        <v>3094</v>
      </c>
      <c r="L512" s="29"/>
      <c r="M512" s="20">
        <v>-346222</v>
      </c>
      <c r="N512" s="29"/>
      <c r="O512" s="20">
        <v>4974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</row>
    <row r="513" spans="1:255" s="7" customFormat="1" ht="13.5" customHeight="1">
      <c r="A513" s="20" t="s">
        <v>139</v>
      </c>
      <c r="B513" s="21" t="s">
        <v>10</v>
      </c>
      <c r="C513" s="20">
        <f t="shared" si="22"/>
        <v>128404</v>
      </c>
      <c r="D513" s="20"/>
      <c r="E513" s="20">
        <v>11082</v>
      </c>
      <c r="F513" s="29"/>
      <c r="G513" s="20">
        <v>12780</v>
      </c>
      <c r="H513" s="29"/>
      <c r="I513" s="20">
        <v>0</v>
      </c>
      <c r="J513" s="29"/>
      <c r="K513" s="20">
        <v>0</v>
      </c>
      <c r="L513" s="29"/>
      <c r="M513" s="20">
        <v>104542</v>
      </c>
      <c r="N513" s="29"/>
      <c r="O513" s="20">
        <v>0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1:255" s="7" customFormat="1" ht="13.5" customHeight="1">
      <c r="A514" s="20" t="s">
        <v>310</v>
      </c>
      <c r="B514" s="21"/>
      <c r="C514" s="20">
        <f t="shared" si="22"/>
        <v>228568</v>
      </c>
      <c r="D514" s="20"/>
      <c r="E514" s="20">
        <v>43645</v>
      </c>
      <c r="F514" s="29"/>
      <c r="G514" s="20">
        <v>106291</v>
      </c>
      <c r="H514" s="29"/>
      <c r="I514" s="20">
        <v>63771</v>
      </c>
      <c r="J514" s="29"/>
      <c r="K514" s="20">
        <v>6442</v>
      </c>
      <c r="L514" s="29"/>
      <c r="M514" s="20">
        <v>8419</v>
      </c>
      <c r="N514" s="29"/>
      <c r="O514" s="20">
        <v>0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s="7" customFormat="1" ht="13.5" customHeight="1">
      <c r="A515" s="20" t="s">
        <v>140</v>
      </c>
      <c r="B515" s="21" t="s">
        <v>10</v>
      </c>
      <c r="C515" s="20">
        <f t="shared" si="22"/>
        <v>-77741</v>
      </c>
      <c r="D515" s="20"/>
      <c r="E515" s="20">
        <v>0</v>
      </c>
      <c r="F515" s="29"/>
      <c r="G515" s="20">
        <v>0</v>
      </c>
      <c r="H515" s="29"/>
      <c r="I515" s="20">
        <v>0</v>
      </c>
      <c r="J515" s="29"/>
      <c r="K515" s="20">
        <v>0</v>
      </c>
      <c r="L515" s="29"/>
      <c r="M515" s="20">
        <v>-77741</v>
      </c>
      <c r="N515" s="29"/>
      <c r="O515" s="20">
        <v>0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s="7" customFormat="1" ht="13.5" customHeight="1">
      <c r="A516" s="20" t="s">
        <v>141</v>
      </c>
      <c r="B516" s="21" t="s">
        <v>10</v>
      </c>
      <c r="C516" s="25">
        <f t="shared" si="22"/>
        <v>237830</v>
      </c>
      <c r="D516" s="20"/>
      <c r="E516" s="26">
        <v>0</v>
      </c>
      <c r="F516" s="29"/>
      <c r="G516" s="26">
        <v>66571</v>
      </c>
      <c r="H516" s="29"/>
      <c r="I516" s="26">
        <v>28314</v>
      </c>
      <c r="J516" s="29"/>
      <c r="K516" s="26">
        <v>0</v>
      </c>
      <c r="L516" s="29"/>
      <c r="M516" s="26">
        <v>138145</v>
      </c>
      <c r="N516" s="29"/>
      <c r="O516" s="26">
        <v>4800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 s="7" customFormat="1" ht="13.5" customHeight="1">
      <c r="A517" s="20" t="s">
        <v>142</v>
      </c>
      <c r="B517" s="21" t="s">
        <v>10</v>
      </c>
      <c r="C517" s="25">
        <f>SUM(E517:O517)</f>
        <v>51418786</v>
      </c>
      <c r="D517" s="20"/>
      <c r="E517" s="25">
        <f>SUM(E499:E516)</f>
        <v>5496099</v>
      </c>
      <c r="F517" s="29"/>
      <c r="G517" s="25">
        <f>SUM(G499:G516)</f>
        <v>19444324</v>
      </c>
      <c r="H517" s="29"/>
      <c r="I517" s="25">
        <f>SUM(I499:I516)</f>
        <v>10707771</v>
      </c>
      <c r="J517" s="29"/>
      <c r="K517" s="25">
        <f>SUM(K499:K516)</f>
        <v>52450</v>
      </c>
      <c r="L517" s="29"/>
      <c r="M517" s="25">
        <f>SUM(M499:M516)</f>
        <v>15558433</v>
      </c>
      <c r="N517" s="29"/>
      <c r="O517" s="25">
        <f>SUM(O499:O516)</f>
        <v>159709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 s="7" customFormat="1" ht="13.5" customHeight="1">
      <c r="A518" s="20"/>
      <c r="B518" s="21" t="s">
        <v>10</v>
      </c>
      <c r="C518" s="20"/>
      <c r="D518" s="20"/>
      <c r="E518" s="20"/>
      <c r="F518" s="29"/>
      <c r="G518" s="20"/>
      <c r="H518" s="29"/>
      <c r="I518" s="20"/>
      <c r="J518" s="29"/>
      <c r="K518" s="20"/>
      <c r="L518" s="29"/>
      <c r="M518" s="20"/>
      <c r="N518" s="29"/>
      <c r="O518" s="20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 s="7" customFormat="1" ht="13.5" customHeight="1">
      <c r="A519" s="20" t="s">
        <v>220</v>
      </c>
      <c r="B519" s="21" t="s">
        <v>10</v>
      </c>
      <c r="C519" s="20" t="s">
        <v>10</v>
      </c>
      <c r="D519" s="20"/>
      <c r="E519" s="20" t="s">
        <v>10</v>
      </c>
      <c r="F519" s="29" t="s">
        <v>10</v>
      </c>
      <c r="G519" s="20" t="s">
        <v>10</v>
      </c>
      <c r="H519" s="29" t="s">
        <v>10</v>
      </c>
      <c r="I519" s="20" t="s">
        <v>10</v>
      </c>
      <c r="J519" s="29" t="s">
        <v>10</v>
      </c>
      <c r="K519" s="20" t="s">
        <v>10</v>
      </c>
      <c r="L519" s="29" t="s">
        <v>10</v>
      </c>
      <c r="M519" s="20" t="s">
        <v>10</v>
      </c>
      <c r="N519" s="29" t="s">
        <v>10</v>
      </c>
      <c r="O519" s="20" t="s">
        <v>10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 s="7" customFormat="1" ht="13.5" customHeight="1">
      <c r="A520" s="20" t="s">
        <v>223</v>
      </c>
      <c r="B520" s="21" t="s">
        <v>10</v>
      </c>
      <c r="C520" s="20">
        <f aca="true" t="shared" si="23" ref="C520:C525">SUM(E520:O520)</f>
        <v>1209551</v>
      </c>
      <c r="D520" s="20"/>
      <c r="E520" s="24">
        <v>0</v>
      </c>
      <c r="F520" s="29"/>
      <c r="G520" s="24">
        <v>0</v>
      </c>
      <c r="H520" s="29"/>
      <c r="I520" s="24">
        <v>0</v>
      </c>
      <c r="J520" s="29"/>
      <c r="K520" s="24">
        <v>0</v>
      </c>
      <c r="L520" s="29"/>
      <c r="M520" s="24">
        <v>1209551</v>
      </c>
      <c r="N520" s="29"/>
      <c r="O520" s="24">
        <v>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255" s="7" customFormat="1" ht="13.5" customHeight="1">
      <c r="A521" s="20" t="s">
        <v>143</v>
      </c>
      <c r="B521" s="21" t="s">
        <v>10</v>
      </c>
      <c r="C521" s="20">
        <f t="shared" si="23"/>
        <v>463428</v>
      </c>
      <c r="D521" s="20"/>
      <c r="E521" s="24">
        <v>0</v>
      </c>
      <c r="F521" s="29"/>
      <c r="G521" s="24">
        <v>11243</v>
      </c>
      <c r="H521" s="29"/>
      <c r="I521" s="24">
        <v>4993</v>
      </c>
      <c r="J521" s="29"/>
      <c r="K521" s="24">
        <v>0</v>
      </c>
      <c r="L521" s="29"/>
      <c r="M521" s="24">
        <v>447192</v>
      </c>
      <c r="N521" s="29"/>
      <c r="O521" s="24">
        <v>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</row>
    <row r="522" spans="1:255" s="7" customFormat="1" ht="13.5" customHeight="1">
      <c r="A522" s="20" t="s">
        <v>144</v>
      </c>
      <c r="B522" s="21" t="s">
        <v>10</v>
      </c>
      <c r="C522" s="20">
        <f t="shared" si="23"/>
        <v>497174</v>
      </c>
      <c r="D522" s="20"/>
      <c r="E522" s="24">
        <v>32527</v>
      </c>
      <c r="F522" s="29"/>
      <c r="G522" s="24">
        <v>272741</v>
      </c>
      <c r="H522" s="29"/>
      <c r="I522" s="24">
        <v>132851</v>
      </c>
      <c r="J522" s="29"/>
      <c r="K522" s="24">
        <v>857</v>
      </c>
      <c r="L522" s="29"/>
      <c r="M522" s="24">
        <v>55848</v>
      </c>
      <c r="N522" s="29"/>
      <c r="O522" s="24">
        <v>2350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</row>
    <row r="523" spans="1:255" s="7" customFormat="1" ht="13.5" customHeight="1">
      <c r="A523" s="20" t="s">
        <v>145</v>
      </c>
      <c r="B523" s="21" t="s">
        <v>10</v>
      </c>
      <c r="C523" s="20">
        <f t="shared" si="23"/>
        <v>2151252</v>
      </c>
      <c r="D523" s="20"/>
      <c r="E523" s="24">
        <v>32527</v>
      </c>
      <c r="F523" s="29"/>
      <c r="G523" s="24">
        <v>695012</v>
      </c>
      <c r="H523" s="29"/>
      <c r="I523" s="24">
        <v>294021</v>
      </c>
      <c r="J523" s="29"/>
      <c r="K523" s="24">
        <v>1424</v>
      </c>
      <c r="L523" s="29"/>
      <c r="M523" s="24">
        <v>1100163</v>
      </c>
      <c r="N523" s="29"/>
      <c r="O523" s="24">
        <v>28105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</row>
    <row r="524" spans="1:255" s="7" customFormat="1" ht="13.5" customHeight="1">
      <c r="A524" s="20" t="s">
        <v>146</v>
      </c>
      <c r="B524" s="21" t="s">
        <v>10</v>
      </c>
      <c r="C524" s="25">
        <f t="shared" si="23"/>
        <v>-3902</v>
      </c>
      <c r="D524" s="20"/>
      <c r="E524" s="26">
        <v>0</v>
      </c>
      <c r="F524" s="29"/>
      <c r="G524" s="26">
        <v>4102</v>
      </c>
      <c r="H524" s="29"/>
      <c r="I524" s="26">
        <v>1682</v>
      </c>
      <c r="J524" s="29"/>
      <c r="K524" s="26">
        <v>0</v>
      </c>
      <c r="L524" s="29"/>
      <c r="M524" s="26">
        <v>-9686</v>
      </c>
      <c r="N524" s="29"/>
      <c r="O524" s="26">
        <v>0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</row>
    <row r="525" spans="1:255" s="7" customFormat="1" ht="13.5" customHeight="1">
      <c r="A525" s="20" t="s">
        <v>147</v>
      </c>
      <c r="B525" s="21" t="s">
        <v>10</v>
      </c>
      <c r="C525" s="25">
        <f t="shared" si="23"/>
        <v>4317503</v>
      </c>
      <c r="D525" s="20"/>
      <c r="E525" s="25">
        <f>SUM(E520:E524)</f>
        <v>65054</v>
      </c>
      <c r="F525" s="29"/>
      <c r="G525" s="25">
        <f>SUM(G520:G524)</f>
        <v>983098</v>
      </c>
      <c r="H525" s="29"/>
      <c r="I525" s="25">
        <f>SUM(I520:I524)</f>
        <v>433547</v>
      </c>
      <c r="J525" s="29"/>
      <c r="K525" s="25">
        <f>SUM(K520:K524)</f>
        <v>2281</v>
      </c>
      <c r="L525" s="29"/>
      <c r="M525" s="25">
        <f>SUM(M520:M524)</f>
        <v>2803068</v>
      </c>
      <c r="N525" s="29"/>
      <c r="O525" s="25">
        <f>SUM(O520:O524)</f>
        <v>30455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1:255" s="7" customFormat="1" ht="13.5" customHeight="1">
      <c r="A526" s="20"/>
      <c r="B526" s="21" t="s">
        <v>10</v>
      </c>
      <c r="C526" s="20"/>
      <c r="D526" s="20"/>
      <c r="E526" s="20"/>
      <c r="F526" s="29"/>
      <c r="G526" s="20"/>
      <c r="H526" s="29"/>
      <c r="I526" s="20"/>
      <c r="J526" s="29"/>
      <c r="K526" s="20"/>
      <c r="L526" s="29"/>
      <c r="M526" s="20"/>
      <c r="N526" s="29"/>
      <c r="O526" s="20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s="7" customFormat="1" ht="13.5" customHeight="1">
      <c r="A527" s="20" t="s">
        <v>221</v>
      </c>
      <c r="B527" s="21" t="s">
        <v>10</v>
      </c>
      <c r="C527" s="29" t="s">
        <v>10</v>
      </c>
      <c r="D527" s="20"/>
      <c r="E527" s="29" t="s">
        <v>10</v>
      </c>
      <c r="F527" s="29" t="s">
        <v>10</v>
      </c>
      <c r="G527" s="29" t="s">
        <v>10</v>
      </c>
      <c r="H527" s="29" t="s">
        <v>10</v>
      </c>
      <c r="I527" s="29" t="s">
        <v>10</v>
      </c>
      <c r="J527" s="29" t="s">
        <v>10</v>
      </c>
      <c r="K527" s="29" t="s">
        <v>10</v>
      </c>
      <c r="L527" s="29" t="s">
        <v>10</v>
      </c>
      <c r="M527" s="29" t="s">
        <v>10</v>
      </c>
      <c r="N527" s="29" t="s">
        <v>10</v>
      </c>
      <c r="O527" s="29" t="s">
        <v>10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 s="7" customFormat="1" ht="13.5" customHeight="1">
      <c r="A528" s="20" t="s">
        <v>148</v>
      </c>
      <c r="B528" s="21"/>
      <c r="C528" s="25">
        <f>SUM(E528,G528,I528,K528,M528,O528)</f>
        <v>240230</v>
      </c>
      <c r="D528" s="20"/>
      <c r="E528" s="26">
        <v>0</v>
      </c>
      <c r="F528" s="29"/>
      <c r="G528" s="26">
        <v>0</v>
      </c>
      <c r="H528" s="29"/>
      <c r="I528" s="26">
        <v>0</v>
      </c>
      <c r="J528" s="29"/>
      <c r="K528" s="26">
        <v>0</v>
      </c>
      <c r="L528" s="29"/>
      <c r="M528" s="26">
        <v>240230</v>
      </c>
      <c r="N528" s="29"/>
      <c r="O528" s="26">
        <v>0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 s="7" customFormat="1" ht="13.5" customHeight="1">
      <c r="A529" s="20" t="s">
        <v>311</v>
      </c>
      <c r="B529" s="21"/>
      <c r="C529" s="27">
        <f>SUM(E529:O529)</f>
        <v>240230</v>
      </c>
      <c r="D529" s="20"/>
      <c r="E529" s="44">
        <f aca="true" t="shared" si="24" ref="E529:O529">SUM(E528:E528)</f>
        <v>0</v>
      </c>
      <c r="F529" s="31">
        <f t="shared" si="24"/>
        <v>0</v>
      </c>
      <c r="G529" s="44">
        <f t="shared" si="24"/>
        <v>0</v>
      </c>
      <c r="H529" s="31">
        <f t="shared" si="24"/>
        <v>0</v>
      </c>
      <c r="I529" s="44">
        <f t="shared" si="24"/>
        <v>0</v>
      </c>
      <c r="J529" s="31">
        <f t="shared" si="24"/>
        <v>0</v>
      </c>
      <c r="K529" s="44">
        <f t="shared" si="24"/>
        <v>0</v>
      </c>
      <c r="L529" s="31">
        <f t="shared" si="24"/>
        <v>0</v>
      </c>
      <c r="M529" s="44">
        <f t="shared" si="24"/>
        <v>240230</v>
      </c>
      <c r="N529" s="31">
        <f t="shared" si="24"/>
        <v>0</v>
      </c>
      <c r="O529" s="44">
        <f t="shared" si="24"/>
        <v>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 s="7" customFormat="1" ht="13.5" customHeight="1">
      <c r="A530" s="20"/>
      <c r="B530" s="21" t="s">
        <v>10</v>
      </c>
      <c r="C530" s="20"/>
      <c r="D530" s="20"/>
      <c r="E530" s="20"/>
      <c r="F530" s="29"/>
      <c r="G530" s="20"/>
      <c r="H530" s="29"/>
      <c r="I530" s="20"/>
      <c r="J530" s="29"/>
      <c r="K530" s="20"/>
      <c r="L530" s="29"/>
      <c r="M530" s="20"/>
      <c r="N530" s="29"/>
      <c r="O530" s="20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 s="7" customFormat="1" ht="13.5" customHeight="1">
      <c r="A531" s="20" t="s">
        <v>149</v>
      </c>
      <c r="B531" s="21" t="s">
        <v>10</v>
      </c>
      <c r="C531" s="25">
        <f>SUM(E531:O531)</f>
        <v>3660471</v>
      </c>
      <c r="D531" s="20"/>
      <c r="E531" s="25">
        <v>0</v>
      </c>
      <c r="F531" s="29"/>
      <c r="G531" s="25">
        <v>0</v>
      </c>
      <c r="H531" s="29"/>
      <c r="I531" s="25">
        <v>0</v>
      </c>
      <c r="J531" s="29"/>
      <c r="K531" s="25">
        <v>0</v>
      </c>
      <c r="L531" s="29"/>
      <c r="M531" s="25">
        <v>3660471</v>
      </c>
      <c r="N531" s="29"/>
      <c r="O531" s="25">
        <v>0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 s="7" customFormat="1" ht="13.5" customHeight="1">
      <c r="A532" s="20"/>
      <c r="B532" s="21" t="s">
        <v>10</v>
      </c>
      <c r="C532" s="20"/>
      <c r="D532" s="20"/>
      <c r="E532" s="20"/>
      <c r="F532" s="29"/>
      <c r="G532" s="20"/>
      <c r="H532" s="29"/>
      <c r="I532" s="20"/>
      <c r="J532" s="29"/>
      <c r="K532" s="20"/>
      <c r="L532" s="29"/>
      <c r="M532" s="20"/>
      <c r="N532" s="29"/>
      <c r="O532" s="20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255" s="7" customFormat="1" ht="13.5" customHeight="1">
      <c r="A533" s="20" t="s">
        <v>194</v>
      </c>
      <c r="B533" s="21" t="s">
        <v>10</v>
      </c>
      <c r="C533" s="25">
        <f>SUM(E533:O533)</f>
        <v>59636990</v>
      </c>
      <c r="D533" s="20"/>
      <c r="E533" s="25">
        <f>SUM(E531,E529,E525,E517)</f>
        <v>5561153</v>
      </c>
      <c r="F533" s="29"/>
      <c r="G533" s="25">
        <f>SUM(G531,G529,G525,G517)</f>
        <v>20427422</v>
      </c>
      <c r="H533" s="29"/>
      <c r="I533" s="25">
        <f>SUM(I531,I529,I525,I517)</f>
        <v>11141318</v>
      </c>
      <c r="J533" s="29"/>
      <c r="K533" s="25">
        <f>SUM(K531,K529,K525,K517)</f>
        <v>54731</v>
      </c>
      <c r="L533" s="29"/>
      <c r="M533" s="25">
        <f>SUM(M531,M529,M525,M517)</f>
        <v>22262202</v>
      </c>
      <c r="N533" s="29"/>
      <c r="O533" s="25">
        <f>SUM(O531,O529,O525,O517)</f>
        <v>190164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</row>
    <row r="534" spans="1:255" s="7" customFormat="1" ht="13.5" customHeight="1">
      <c r="A534" s="20"/>
      <c r="B534" s="21" t="s">
        <v>10</v>
      </c>
      <c r="C534" s="20"/>
      <c r="D534" s="20"/>
      <c r="E534" s="20"/>
      <c r="F534" s="29"/>
      <c r="G534" s="20"/>
      <c r="H534" s="29"/>
      <c r="I534" s="20"/>
      <c r="J534" s="29"/>
      <c r="K534" s="20"/>
      <c r="L534" s="29"/>
      <c r="M534" s="20"/>
      <c r="N534" s="29"/>
      <c r="O534" s="20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</row>
    <row r="535" spans="1:255" s="7" customFormat="1" ht="13.5" customHeight="1">
      <c r="A535" s="20" t="s">
        <v>174</v>
      </c>
      <c r="B535" s="21" t="s">
        <v>10</v>
      </c>
      <c r="C535" s="20">
        <f>SUM(E535:O535)</f>
        <v>-3036092</v>
      </c>
      <c r="D535" s="20"/>
      <c r="E535" s="20">
        <v>-111609</v>
      </c>
      <c r="F535" s="29"/>
      <c r="G535" s="20">
        <v>-892870</v>
      </c>
      <c r="H535" s="29"/>
      <c r="I535" s="20">
        <v>-133931</v>
      </c>
      <c r="J535" s="29"/>
      <c r="K535" s="20">
        <v>0</v>
      </c>
      <c r="L535" s="29"/>
      <c r="M535" s="20">
        <v>-1897682</v>
      </c>
      <c r="N535" s="29"/>
      <c r="O535" s="20">
        <v>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</row>
    <row r="536" spans="1:255" s="7" customFormat="1" ht="13.5" customHeight="1">
      <c r="A536" s="20" t="s">
        <v>308</v>
      </c>
      <c r="B536" s="21" t="s">
        <v>10</v>
      </c>
      <c r="C536" s="25">
        <f>SUM(E536:O536)</f>
        <v>-299709</v>
      </c>
      <c r="D536" s="20"/>
      <c r="E536" s="25">
        <v>-39744</v>
      </c>
      <c r="F536" s="29"/>
      <c r="G536" s="25">
        <v>-47693</v>
      </c>
      <c r="H536" s="29"/>
      <c r="I536" s="25">
        <v>-11923</v>
      </c>
      <c r="J536" s="29"/>
      <c r="K536" s="25">
        <v>0</v>
      </c>
      <c r="L536" s="29"/>
      <c r="M536" s="25">
        <v>-200349</v>
      </c>
      <c r="N536" s="29"/>
      <c r="O536" s="25">
        <v>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1:255" s="7" customFormat="1" ht="13.5" customHeight="1">
      <c r="A537" s="20"/>
      <c r="B537" s="21" t="s">
        <v>10</v>
      </c>
      <c r="C537" s="20"/>
      <c r="D537" s="20"/>
      <c r="E537" s="20"/>
      <c r="F537" s="29"/>
      <c r="G537" s="20"/>
      <c r="H537" s="29"/>
      <c r="I537" s="20"/>
      <c r="J537" s="29"/>
      <c r="K537" s="20"/>
      <c r="L537" s="29"/>
      <c r="M537" s="20"/>
      <c r="N537" s="29"/>
      <c r="O537" s="20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s="7" customFormat="1" ht="13.5" customHeight="1">
      <c r="A538" s="20" t="s">
        <v>177</v>
      </c>
      <c r="B538" s="21" t="s">
        <v>10</v>
      </c>
      <c r="C538" s="25">
        <f>SUM(E538:O538)</f>
        <v>56301189</v>
      </c>
      <c r="D538" s="20"/>
      <c r="E538" s="25">
        <f>E533+E535+E536</f>
        <v>5409800</v>
      </c>
      <c r="F538" s="29"/>
      <c r="G538" s="25">
        <f>G533+G535+G536</f>
        <v>19486859</v>
      </c>
      <c r="H538" s="29"/>
      <c r="I538" s="25">
        <f>I533+I535+I536</f>
        <v>10995464</v>
      </c>
      <c r="J538" s="29"/>
      <c r="K538" s="25">
        <f>K533+K535+K536</f>
        <v>54731</v>
      </c>
      <c r="L538" s="29"/>
      <c r="M538" s="25">
        <f>M533+M535+M536</f>
        <v>20164171</v>
      </c>
      <c r="N538" s="29"/>
      <c r="O538" s="25">
        <f>O533+O535+O536</f>
        <v>190164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s="7" customFormat="1" ht="13.5" customHeight="1">
      <c r="A539" s="20"/>
      <c r="B539" s="21" t="s">
        <v>10</v>
      </c>
      <c r="C539" s="20"/>
      <c r="D539" s="20"/>
      <c r="E539" s="20"/>
      <c r="F539" s="29"/>
      <c r="G539" s="20"/>
      <c r="H539" s="29"/>
      <c r="I539" s="20"/>
      <c r="J539" s="29"/>
      <c r="K539" s="20"/>
      <c r="L539" s="29"/>
      <c r="M539" s="20"/>
      <c r="N539" s="29"/>
      <c r="O539" s="20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s="7" customFormat="1" ht="13.5" customHeight="1">
      <c r="A540" s="20" t="s">
        <v>150</v>
      </c>
      <c r="B540" s="21" t="s">
        <v>10</v>
      </c>
      <c r="C540" s="25">
        <f>SUM(E540:O540)</f>
        <v>52900716</v>
      </c>
      <c r="D540" s="20"/>
      <c r="E540" s="25">
        <v>0</v>
      </c>
      <c r="F540" s="29"/>
      <c r="G540" s="25">
        <v>0</v>
      </c>
      <c r="H540" s="29"/>
      <c r="I540" s="25">
        <v>0</v>
      </c>
      <c r="J540" s="29"/>
      <c r="K540" s="25">
        <v>0</v>
      </c>
      <c r="L540" s="29"/>
      <c r="M540" s="25">
        <v>52900716</v>
      </c>
      <c r="N540" s="29"/>
      <c r="O540" s="25">
        <v>0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s="7" customFormat="1" ht="13.5" customHeight="1">
      <c r="A541" s="20"/>
      <c r="B541" s="21" t="s">
        <v>10</v>
      </c>
      <c r="C541" s="20"/>
      <c r="D541" s="20"/>
      <c r="E541" s="20"/>
      <c r="F541" s="29"/>
      <c r="G541" s="20"/>
      <c r="H541" s="29"/>
      <c r="I541" s="20"/>
      <c r="J541" s="29"/>
      <c r="K541" s="20"/>
      <c r="L541" s="29"/>
      <c r="M541" s="20"/>
      <c r="N541" s="29"/>
      <c r="O541" s="20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 s="7" customFormat="1" ht="13.5" customHeight="1">
      <c r="A542" s="20" t="s">
        <v>253</v>
      </c>
      <c r="B542" s="21" t="s">
        <v>10</v>
      </c>
      <c r="C542" s="25">
        <f>SUM(E542:O542)</f>
        <v>467583874</v>
      </c>
      <c r="D542" s="20"/>
      <c r="E542" s="25">
        <f>E166+E264+E327+E403+E444+E495+E538+E540</f>
        <v>222435801</v>
      </c>
      <c r="F542" s="29"/>
      <c r="G542" s="25">
        <f>G166+G264+G327+G403+G444+G495+G538+G540</f>
        <v>35981426</v>
      </c>
      <c r="H542" s="29"/>
      <c r="I542" s="25">
        <f>I166+I264+I327+I403+I444+I495+I538+I540</f>
        <v>100826917</v>
      </c>
      <c r="J542" s="29"/>
      <c r="K542" s="25">
        <f>K166+K264+K327+K403+K444+K495+K538+K540</f>
        <v>3799427</v>
      </c>
      <c r="L542" s="29"/>
      <c r="M542" s="25">
        <f>M166+M264+M327+M403+M444+M495+M538+M540</f>
        <v>97177585</v>
      </c>
      <c r="N542" s="29"/>
      <c r="O542" s="25">
        <f>O166+O264+O327+O403+O444+O495+O538+O540</f>
        <v>7362718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s="7" customFormat="1" ht="13.5" customHeight="1">
      <c r="A543" s="20"/>
      <c r="B543" s="21" t="s">
        <v>10</v>
      </c>
      <c r="C543" s="20"/>
      <c r="D543" s="20"/>
      <c r="E543" s="20"/>
      <c r="F543" s="29"/>
      <c r="G543" s="20"/>
      <c r="H543" s="29"/>
      <c r="I543" s="20"/>
      <c r="J543" s="29"/>
      <c r="K543" s="20"/>
      <c r="L543" s="29"/>
      <c r="M543" s="20"/>
      <c r="N543" s="29"/>
      <c r="O543" s="20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255" s="7" customFormat="1" ht="13.5" customHeight="1">
      <c r="A544" s="20" t="s">
        <v>228</v>
      </c>
      <c r="B544" s="21" t="s">
        <v>10</v>
      </c>
      <c r="C544" s="20"/>
      <c r="D544" s="20"/>
      <c r="E544" s="20"/>
      <c r="F544" s="29"/>
      <c r="G544" s="20"/>
      <c r="H544" s="29"/>
      <c r="I544" s="20"/>
      <c r="J544" s="29"/>
      <c r="K544" s="20"/>
      <c r="L544" s="29"/>
      <c r="M544" s="20"/>
      <c r="N544" s="29"/>
      <c r="O544" s="20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</row>
    <row r="545" spans="1:255" s="7" customFormat="1" ht="13.5" customHeight="1">
      <c r="A545" s="20" t="s">
        <v>151</v>
      </c>
      <c r="B545" s="21" t="s">
        <v>10</v>
      </c>
      <c r="C545" s="29">
        <f>SUM(E545:O545)</f>
        <v>-772582</v>
      </c>
      <c r="D545" s="20"/>
      <c r="E545" s="31">
        <v>0</v>
      </c>
      <c r="F545" s="29"/>
      <c r="G545" s="31">
        <v>0</v>
      </c>
      <c r="H545" s="29"/>
      <c r="I545" s="31">
        <v>0</v>
      </c>
      <c r="J545" s="29"/>
      <c r="K545" s="31">
        <v>0</v>
      </c>
      <c r="L545" s="29"/>
      <c r="M545" s="31">
        <v>-1707356</v>
      </c>
      <c r="N545" s="29"/>
      <c r="O545" s="31">
        <v>934774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</row>
    <row r="546" spans="1:255" s="7" customFormat="1" ht="13.5" customHeight="1">
      <c r="A546" s="20" t="s">
        <v>312</v>
      </c>
      <c r="B546" s="21" t="s">
        <v>10</v>
      </c>
      <c r="C546" s="25">
        <f>SUM(E546:O546)</f>
        <v>561073</v>
      </c>
      <c r="D546" s="20"/>
      <c r="E546" s="25">
        <v>0</v>
      </c>
      <c r="F546" s="29"/>
      <c r="G546" s="25">
        <v>0</v>
      </c>
      <c r="H546" s="29"/>
      <c r="I546" s="25">
        <v>0</v>
      </c>
      <c r="J546" s="29"/>
      <c r="K546" s="25">
        <v>0</v>
      </c>
      <c r="L546" s="29"/>
      <c r="M546" s="25">
        <v>0</v>
      </c>
      <c r="N546" s="29"/>
      <c r="O546" s="25">
        <v>561073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</row>
    <row r="547" spans="1:255" s="7" customFormat="1" ht="13.5" customHeight="1">
      <c r="A547" s="20"/>
      <c r="B547" s="21"/>
      <c r="C547" s="29"/>
      <c r="D547" s="20"/>
      <c r="E547" s="31"/>
      <c r="F547" s="29"/>
      <c r="G547" s="31"/>
      <c r="H547" s="29"/>
      <c r="I547" s="31"/>
      <c r="J547" s="29"/>
      <c r="K547" s="31"/>
      <c r="L547" s="29"/>
      <c r="M547" s="31"/>
      <c r="N547" s="29"/>
      <c r="O547" s="31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</row>
    <row r="548" spans="1:255" s="7" customFormat="1" ht="13.5" customHeight="1">
      <c r="A548" s="20" t="s">
        <v>229</v>
      </c>
      <c r="B548" s="21"/>
      <c r="C548" s="25">
        <f>SUM(E548,G548,I548,K548,M548,O548)</f>
        <v>-211509</v>
      </c>
      <c r="D548" s="20"/>
      <c r="E548" s="26">
        <f>SUM(E546)</f>
        <v>0</v>
      </c>
      <c r="F548" s="29"/>
      <c r="G548" s="26">
        <f>SUM(G546)</f>
        <v>0</v>
      </c>
      <c r="H548" s="29"/>
      <c r="I548" s="26">
        <f>SUM(I546)</f>
        <v>0</v>
      </c>
      <c r="J548" s="29"/>
      <c r="K548" s="26">
        <f>SUM(K546)</f>
        <v>0</v>
      </c>
      <c r="L548" s="29"/>
      <c r="M548" s="26">
        <f>SUM(M545:M547)</f>
        <v>-1707356</v>
      </c>
      <c r="N548" s="29"/>
      <c r="O548" s="26">
        <f>SUM(O545:O547)</f>
        <v>1495847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1:255" s="7" customFormat="1" ht="13.5" customHeight="1">
      <c r="A549" s="20"/>
      <c r="B549" s="21" t="s">
        <v>10</v>
      </c>
      <c r="C549" s="20"/>
      <c r="D549" s="20"/>
      <c r="E549" s="20"/>
      <c r="F549" s="29"/>
      <c r="G549" s="20"/>
      <c r="H549" s="29"/>
      <c r="I549" s="20"/>
      <c r="J549" s="29"/>
      <c r="K549" s="20"/>
      <c r="L549" s="29"/>
      <c r="M549" s="20"/>
      <c r="N549" s="29"/>
      <c r="O549" s="20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s="7" customFormat="1" ht="13.5" customHeight="1" thickBot="1">
      <c r="A550" s="20" t="s">
        <v>230</v>
      </c>
      <c r="B550" s="21" t="s">
        <v>10</v>
      </c>
      <c r="C550" s="34">
        <f>SUM(E550:O550)</f>
        <v>467372365</v>
      </c>
      <c r="D550" s="20"/>
      <c r="E550" s="34">
        <f>SUM(E542+E548)</f>
        <v>222435801</v>
      </c>
      <c r="F550" s="29"/>
      <c r="G550" s="34">
        <f>SUM(G542+G548)</f>
        <v>35981426</v>
      </c>
      <c r="H550" s="29"/>
      <c r="I550" s="34">
        <f>SUM(I542+I548)</f>
        <v>100826917</v>
      </c>
      <c r="J550" s="29"/>
      <c r="K550" s="34">
        <f>SUM(K542+K548)</f>
        <v>3799427</v>
      </c>
      <c r="L550" s="29"/>
      <c r="M550" s="34">
        <f>SUM(M542+M548)</f>
        <v>95470229</v>
      </c>
      <c r="N550" s="29"/>
      <c r="O550" s="34">
        <f>SUM(O542+O548)</f>
        <v>8858565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s="7" customFormat="1" ht="13.5" customHeight="1" thickTop="1">
      <c r="A551" s="5"/>
      <c r="B551" s="5"/>
      <c r="C551" s="5"/>
      <c r="D551" s="5"/>
      <c r="E551" s="5"/>
      <c r="F551" s="6"/>
      <c r="G551" s="5"/>
      <c r="H551" s="6"/>
      <c r="I551" s="5"/>
      <c r="J551" s="6"/>
      <c r="K551" s="5"/>
      <c r="L551" s="6"/>
      <c r="M551" s="5"/>
      <c r="N551" s="6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s="7" customFormat="1" ht="13.5" customHeight="1">
      <c r="A552" s="2"/>
      <c r="B552" s="2"/>
      <c r="C552" s="2"/>
      <c r="D552" s="2"/>
      <c r="E552" s="2"/>
      <c r="F552" s="43"/>
      <c r="G552" s="2"/>
      <c r="H552" s="43"/>
      <c r="I552" s="2"/>
      <c r="J552" s="43"/>
      <c r="K552" s="2"/>
      <c r="L552" s="43"/>
      <c r="M552" s="2"/>
      <c r="N552" s="43"/>
      <c r="O552" s="2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s="7" customFormat="1" ht="13.5" customHeight="1">
      <c r="A553" s="2"/>
      <c r="B553" s="2"/>
      <c r="C553" s="2"/>
      <c r="D553" s="2"/>
      <c r="E553" s="2"/>
      <c r="F553" s="43"/>
      <c r="G553" s="2"/>
      <c r="H553" s="43"/>
      <c r="I553" s="2"/>
      <c r="J553" s="43"/>
      <c r="K553" s="2"/>
      <c r="L553" s="43"/>
      <c r="M553" s="2"/>
      <c r="N553" s="43"/>
      <c r="O553" s="2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s="7" customFormat="1" ht="13.5" customHeight="1">
      <c r="A554" s="2"/>
      <c r="B554" s="2"/>
      <c r="C554" s="2"/>
      <c r="D554" s="2"/>
      <c r="E554" s="2"/>
      <c r="F554" s="43"/>
      <c r="G554" s="2"/>
      <c r="H554" s="43"/>
      <c r="I554" s="2"/>
      <c r="J554" s="43"/>
      <c r="K554" s="2"/>
      <c r="L554" s="43"/>
      <c r="M554" s="2"/>
      <c r="N554" s="43"/>
      <c r="O554" s="2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s="7" customFormat="1" ht="13.5" customHeight="1">
      <c r="A555" s="2"/>
      <c r="B555" s="2"/>
      <c r="C555" s="2"/>
      <c r="D555" s="2"/>
      <c r="E555" s="2"/>
      <c r="F555" s="43"/>
      <c r="G555" s="2"/>
      <c r="H555" s="43"/>
      <c r="I555" s="2"/>
      <c r="J555" s="43"/>
      <c r="K555" s="2"/>
      <c r="L555" s="43"/>
      <c r="M555" s="2"/>
      <c r="N555" s="43"/>
      <c r="O555" s="2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255" s="7" customFormat="1" ht="13.5" customHeight="1">
      <c r="A556" s="2"/>
      <c r="B556" s="2"/>
      <c r="C556" s="2"/>
      <c r="D556" s="2"/>
      <c r="E556" s="2"/>
      <c r="F556" s="43"/>
      <c r="G556" s="2"/>
      <c r="H556" s="43"/>
      <c r="I556" s="2"/>
      <c r="J556" s="43"/>
      <c r="K556" s="2"/>
      <c r="L556" s="43"/>
      <c r="M556" s="2"/>
      <c r="N556" s="43"/>
      <c r="O556" s="2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</row>
    <row r="557" spans="1:255" s="7" customFormat="1" ht="13.5" customHeight="1">
      <c r="A557" s="2"/>
      <c r="B557" s="2"/>
      <c r="C557" s="2"/>
      <c r="D557" s="2"/>
      <c r="E557" s="2"/>
      <c r="F557" s="43"/>
      <c r="G557" s="2"/>
      <c r="H557" s="43"/>
      <c r="I557" s="2"/>
      <c r="J557" s="43"/>
      <c r="K557" s="2"/>
      <c r="L557" s="43"/>
      <c r="M557" s="2"/>
      <c r="N557" s="43"/>
      <c r="O557" s="2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</row>
    <row r="558" spans="1:255" s="7" customFormat="1" ht="13.5" customHeight="1">
      <c r="A558" s="2"/>
      <c r="B558" s="2"/>
      <c r="C558" s="2"/>
      <c r="D558" s="2"/>
      <c r="E558" s="2"/>
      <c r="F558" s="43"/>
      <c r="G558" s="2"/>
      <c r="H558" s="43"/>
      <c r="I558" s="2"/>
      <c r="J558" s="43"/>
      <c r="K558" s="2"/>
      <c r="L558" s="43"/>
      <c r="M558" s="2"/>
      <c r="N558" s="43"/>
      <c r="O558" s="2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</row>
    <row r="559" spans="1:255" s="7" customFormat="1" ht="13.5" customHeight="1">
      <c r="A559" s="2"/>
      <c r="B559" s="2"/>
      <c r="C559" s="2"/>
      <c r="D559" s="2"/>
      <c r="E559" s="2"/>
      <c r="F559" s="43"/>
      <c r="G559" s="2"/>
      <c r="H559" s="43"/>
      <c r="I559" s="2"/>
      <c r="J559" s="43"/>
      <c r="K559" s="2"/>
      <c r="L559" s="43"/>
      <c r="M559" s="2"/>
      <c r="N559" s="43"/>
      <c r="O559" s="2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</row>
    <row r="560" spans="1:255" s="7" customFormat="1" ht="13.5" customHeight="1">
      <c r="A560" s="2"/>
      <c r="B560" s="2"/>
      <c r="C560" s="2"/>
      <c r="D560" s="2"/>
      <c r="E560" s="2"/>
      <c r="F560" s="43"/>
      <c r="G560" s="2"/>
      <c r="H560" s="43"/>
      <c r="I560" s="2"/>
      <c r="J560" s="43"/>
      <c r="K560" s="2"/>
      <c r="L560" s="43"/>
      <c r="M560" s="2"/>
      <c r="N560" s="43"/>
      <c r="O560" s="2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1:255" s="7" customFormat="1" ht="13.5" customHeight="1">
      <c r="A561" s="2"/>
      <c r="B561" s="2"/>
      <c r="C561" s="2"/>
      <c r="D561" s="2"/>
      <c r="E561" s="2"/>
      <c r="F561" s="43"/>
      <c r="G561" s="2"/>
      <c r="H561" s="43"/>
      <c r="I561" s="2"/>
      <c r="J561" s="43"/>
      <c r="K561" s="2"/>
      <c r="L561" s="43"/>
      <c r="M561" s="2"/>
      <c r="N561" s="43"/>
      <c r="O561" s="2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s="7" customFormat="1" ht="13.5" customHeight="1">
      <c r="A562" s="2"/>
      <c r="B562" s="2"/>
      <c r="C562" s="2"/>
      <c r="D562" s="2"/>
      <c r="E562" s="2"/>
      <c r="F562" s="43"/>
      <c r="G562" s="2"/>
      <c r="H562" s="43"/>
      <c r="I562" s="2"/>
      <c r="J562" s="43"/>
      <c r="K562" s="2"/>
      <c r="L562" s="43"/>
      <c r="M562" s="2"/>
      <c r="N562" s="43"/>
      <c r="O562" s="2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s="7" customFormat="1" ht="13.5" customHeight="1">
      <c r="A563" s="2"/>
      <c r="B563" s="2"/>
      <c r="C563" s="2"/>
      <c r="D563" s="2"/>
      <c r="E563" s="2"/>
      <c r="F563" s="43"/>
      <c r="G563" s="2"/>
      <c r="H563" s="43"/>
      <c r="I563" s="2"/>
      <c r="J563" s="43"/>
      <c r="K563" s="2"/>
      <c r="L563" s="43"/>
      <c r="M563" s="2"/>
      <c r="N563" s="43"/>
      <c r="O563" s="2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s="7" customFormat="1" ht="13.5" customHeight="1">
      <c r="A564" s="2"/>
      <c r="B564" s="2"/>
      <c r="C564" s="2"/>
      <c r="D564" s="2"/>
      <c r="E564" s="2"/>
      <c r="F564" s="43"/>
      <c r="G564" s="2"/>
      <c r="H564" s="43"/>
      <c r="I564" s="2"/>
      <c r="J564" s="43"/>
      <c r="K564" s="2"/>
      <c r="L564" s="43"/>
      <c r="M564" s="2"/>
      <c r="N564" s="43"/>
      <c r="O564" s="2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s="7" customFormat="1" ht="13.5" customHeight="1">
      <c r="A565" s="2"/>
      <c r="B565" s="2"/>
      <c r="C565" s="2"/>
      <c r="D565" s="2"/>
      <c r="E565" s="2"/>
      <c r="F565" s="43"/>
      <c r="G565" s="2"/>
      <c r="H565" s="43"/>
      <c r="I565" s="2"/>
      <c r="J565" s="43"/>
      <c r="K565" s="2"/>
      <c r="L565" s="43"/>
      <c r="M565" s="2"/>
      <c r="N565" s="43"/>
      <c r="O565" s="2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s="7" customFormat="1" ht="13.5" customHeight="1">
      <c r="A566" s="2"/>
      <c r="B566" s="2"/>
      <c r="C566" s="2"/>
      <c r="D566" s="2"/>
      <c r="E566" s="2"/>
      <c r="F566" s="43"/>
      <c r="G566" s="2"/>
      <c r="H566" s="43"/>
      <c r="I566" s="2"/>
      <c r="J566" s="43"/>
      <c r="K566" s="2"/>
      <c r="L566" s="43"/>
      <c r="M566" s="2"/>
      <c r="N566" s="43"/>
      <c r="O566" s="2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s="7" customFormat="1" ht="13.5" customHeight="1">
      <c r="A567" s="2"/>
      <c r="B567" s="2"/>
      <c r="C567" s="2"/>
      <c r="D567" s="2"/>
      <c r="E567" s="2"/>
      <c r="F567" s="43"/>
      <c r="G567" s="2"/>
      <c r="H567" s="43"/>
      <c r="I567" s="2"/>
      <c r="J567" s="43"/>
      <c r="K567" s="2"/>
      <c r="L567" s="43"/>
      <c r="M567" s="2"/>
      <c r="N567" s="43"/>
      <c r="O567" s="2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255" s="7" customFormat="1" ht="13.5" customHeight="1">
      <c r="A568" s="2"/>
      <c r="B568" s="2"/>
      <c r="C568" s="2"/>
      <c r="D568" s="2"/>
      <c r="E568" s="2"/>
      <c r="F568" s="43"/>
      <c r="G568" s="2"/>
      <c r="H568" s="43"/>
      <c r="I568" s="2"/>
      <c r="J568" s="43"/>
      <c r="K568" s="2"/>
      <c r="L568" s="43"/>
      <c r="M568" s="2"/>
      <c r="N568" s="43"/>
      <c r="O568" s="2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</row>
    <row r="569" spans="1:255" s="7" customFormat="1" ht="13.5" customHeight="1">
      <c r="A569" s="2"/>
      <c r="B569" s="2"/>
      <c r="C569" s="2"/>
      <c r="D569" s="2"/>
      <c r="E569" s="2"/>
      <c r="F569" s="43"/>
      <c r="G569" s="2"/>
      <c r="H569" s="43"/>
      <c r="I569" s="2"/>
      <c r="J569" s="43"/>
      <c r="K569" s="2"/>
      <c r="L569" s="43"/>
      <c r="M569" s="2"/>
      <c r="N569" s="43"/>
      <c r="O569" s="2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</row>
    <row r="570" spans="1:255" s="7" customFormat="1" ht="13.5" customHeight="1">
      <c r="A570" s="2"/>
      <c r="B570" s="2"/>
      <c r="C570" s="2"/>
      <c r="D570" s="2"/>
      <c r="E570" s="2"/>
      <c r="F570" s="43"/>
      <c r="G570" s="2"/>
      <c r="H570" s="43"/>
      <c r="I570" s="2"/>
      <c r="J570" s="43"/>
      <c r="K570" s="2"/>
      <c r="L570" s="43"/>
      <c r="M570" s="2"/>
      <c r="N570" s="43"/>
      <c r="O570" s="2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</row>
    <row r="571" spans="1:255" s="7" customFormat="1" ht="13.5" customHeight="1">
      <c r="A571" s="2"/>
      <c r="B571" s="2"/>
      <c r="C571" s="2"/>
      <c r="D571" s="2"/>
      <c r="E571" s="2"/>
      <c r="F571" s="43"/>
      <c r="G571" s="2"/>
      <c r="H571" s="43"/>
      <c r="I571" s="2"/>
      <c r="J571" s="43"/>
      <c r="K571" s="2"/>
      <c r="L571" s="43"/>
      <c r="M571" s="2"/>
      <c r="N571" s="43"/>
      <c r="O571" s="2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</row>
    <row r="572" spans="1:255" s="7" customFormat="1" ht="13.5" customHeight="1">
      <c r="A572" s="2"/>
      <c r="B572" s="2"/>
      <c r="C572" s="2"/>
      <c r="D572" s="2"/>
      <c r="E572" s="2"/>
      <c r="F572" s="43"/>
      <c r="G572" s="2"/>
      <c r="H572" s="43"/>
      <c r="I572" s="2"/>
      <c r="J572" s="43"/>
      <c r="K572" s="2"/>
      <c r="L572" s="43"/>
      <c r="M572" s="2"/>
      <c r="N572" s="43"/>
      <c r="O572" s="2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1:255" s="7" customFormat="1" ht="13.5" customHeight="1">
      <c r="A573" s="2"/>
      <c r="B573" s="2"/>
      <c r="C573" s="2"/>
      <c r="D573" s="2"/>
      <c r="E573" s="2"/>
      <c r="F573" s="43"/>
      <c r="G573" s="2"/>
      <c r="H573" s="43"/>
      <c r="I573" s="2"/>
      <c r="J573" s="43"/>
      <c r="K573" s="2"/>
      <c r="L573" s="43"/>
      <c r="M573" s="2"/>
      <c r="N573" s="43"/>
      <c r="O573" s="2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s="7" customFormat="1" ht="11.25">
      <c r="A574" s="2"/>
      <c r="B574" s="2"/>
      <c r="C574" s="2"/>
      <c r="D574" s="2"/>
      <c r="E574" s="2"/>
      <c r="F574" s="43"/>
      <c r="G574" s="2"/>
      <c r="H574" s="43"/>
      <c r="I574" s="2"/>
      <c r="J574" s="43"/>
      <c r="K574" s="2"/>
      <c r="L574" s="43"/>
      <c r="M574" s="2"/>
      <c r="N574" s="43"/>
      <c r="O574" s="2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</sheetData>
  <sheetProtection/>
  <mergeCells count="5">
    <mergeCell ref="C4:O4"/>
    <mergeCell ref="C5:O5"/>
    <mergeCell ref="C6:O6"/>
    <mergeCell ref="C3:O3"/>
    <mergeCell ref="A3:A6"/>
  </mergeCells>
  <conditionalFormatting sqref="A373:O409 A12:O352 A354:O370 A411:O550">
    <cfRule type="expression" priority="8" dxfId="0" stopIfTrue="1">
      <formula>MOD(ROW(),2)=1</formula>
    </cfRule>
  </conditionalFormatting>
  <conditionalFormatting sqref="A371:O372">
    <cfRule type="expression" priority="3" dxfId="0" stopIfTrue="1">
      <formula>MOD(ROW(),2)=1</formula>
    </cfRule>
  </conditionalFormatting>
  <conditionalFormatting sqref="A353:O353">
    <cfRule type="expression" priority="2" dxfId="0" stopIfTrue="1">
      <formula>MOD(ROW(),2)=1</formula>
    </cfRule>
  </conditionalFormatting>
  <conditionalFormatting sqref="A410:O410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91" r:id="rId2"/>
  <headerFooter alignWithMargins="0">
    <oddFooter>&amp;R&amp;"Goudy Old Style,Regular"&amp;10Page &amp;P of &amp;N</oddFooter>
  </headerFooter>
  <rowBreaks count="4" manualBreakCount="4">
    <brk id="48" max="255" man="1"/>
    <brk id="155" max="255" man="1"/>
    <brk id="319" max="255" man="1"/>
    <brk id="3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2015-07-28T15:48:02Z</cp:lastPrinted>
  <dcterms:created xsi:type="dcterms:W3CDTF">2002-09-19T17:08:28Z</dcterms:created>
  <dcterms:modified xsi:type="dcterms:W3CDTF">2015-08-04T15:31:09Z</dcterms:modified>
  <cp:category/>
  <cp:version/>
  <cp:contentType/>
  <cp:contentStatus/>
</cp:coreProperties>
</file>