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law" sheetId="1" r:id="rId1"/>
  </sheets>
  <definedNames>
    <definedName name="\P">'c2b law'!#REF!</definedName>
    <definedName name="HEADER">'c2b law'!$A$3:$Q$13</definedName>
    <definedName name="P_1">'c2b law'!$A$14:$Q$57</definedName>
    <definedName name="_xlnm.Print_Area" localSheetId="0">'c2b law'!$A$14:$Q$57</definedName>
    <definedName name="_xlnm.Print_Titles" localSheetId="0">'c2b law'!$1:$14</definedName>
    <definedName name="Print_Titles_MI">'c2b law'!$3:$13</definedName>
  </definedNames>
  <calcPr fullCalcOnLoad="1"/>
</workbook>
</file>

<file path=xl/sharedStrings.xml><?xml version="1.0" encoding="utf-8"?>
<sst xmlns="http://schemas.openxmlformats.org/spreadsheetml/2006/main" count="144" uniqueCount="47">
  <si>
    <t xml:space="preserve"> </t>
  </si>
  <si>
    <t>Source</t>
  </si>
  <si>
    <t>Object</t>
  </si>
  <si>
    <t>Indirect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</si>
  <si>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</si>
  <si>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</si>
  <si>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</si>
  <si>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</si>
  <si>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</si>
  <si>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</si>
  <si>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</si>
  <si>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</si>
  <si>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</si>
  <si>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  --</t>
  </si>
  <si>
    <t xml:space="preserve">               </t>
  </si>
  <si>
    <t/>
  </si>
  <si>
    <t>PAUL M. HEBERT LAW CENTER</t>
  </si>
  <si>
    <t xml:space="preserve"> Scholarships and fellowships </t>
  </si>
  <si>
    <t>Personal</t>
  </si>
  <si>
    <t>Cost</t>
  </si>
  <si>
    <t xml:space="preserve">ANALYSIS C-2B                                             ANALYSIS OF CURRENT RESTRICTED FUND EXPENDITURES                                             ANALYSIS C-2B  </t>
  </si>
  <si>
    <t>Educational and general:</t>
  </si>
  <si>
    <t xml:space="preserve"> Public service--</t>
  </si>
  <si>
    <t xml:space="preserve"> Academic support--</t>
  </si>
  <si>
    <t xml:space="preserve"> Student services--</t>
  </si>
  <si>
    <t xml:space="preserve"> Institutional support--</t>
  </si>
  <si>
    <t xml:space="preserve">        Total instruction</t>
  </si>
  <si>
    <t xml:space="preserve">        Total public service </t>
  </si>
  <si>
    <t xml:space="preserve">        Total academic support </t>
  </si>
  <si>
    <t xml:space="preserve">        Total student services </t>
  </si>
  <si>
    <t xml:space="preserve">        Total institutional support</t>
  </si>
  <si>
    <t xml:space="preserve">          Total expenditures</t>
  </si>
  <si>
    <t xml:space="preserve">   General </t>
  </si>
  <si>
    <t xml:space="preserve">   Louisiana law review</t>
  </si>
  <si>
    <t xml:space="preserve">   Student technology fee projects </t>
  </si>
  <si>
    <t xml:space="preserve">   General</t>
  </si>
  <si>
    <t xml:space="preserve">   Lecture series</t>
  </si>
  <si>
    <t xml:space="preserve">   Mineral law institute </t>
  </si>
  <si>
    <t xml:space="preserve">   Library </t>
  </si>
  <si>
    <t xml:space="preserve">   Student activities</t>
  </si>
  <si>
    <t xml:space="preserve">   Alumni relations</t>
  </si>
  <si>
    <t xml:space="preserve">   Publications institute</t>
  </si>
  <si>
    <t xml:space="preserve">    Preventative maintenance</t>
  </si>
  <si>
    <t xml:space="preserve"> Operations and maintenance of plant-</t>
  </si>
  <si>
    <t xml:space="preserve">      Total operations and maintenance of plant</t>
  </si>
  <si>
    <t>FOR THE YEAR ENDED JUNE 30, 2007</t>
  </si>
  <si>
    <t xml:space="preserve">          Total educational and general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</si>
</sst>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3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1" applyNumberFormat="0" applyAlignment="0" applyProtection="0"/>
    <xf numFmtId="0" fontId="11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5" borderId="7" applyNumberFormat="0" applyFont="0" applyAlignment="0" applyProtection="0"/>
    <xf numFmtId="0" fontId="20" fillId="4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5" fillId="6" borderId="0" xfId="42" applyNumberFormat="1" applyFont="1" applyFill="1" applyAlignment="1" applyProtection="1">
      <alignment vertical="center"/>
      <protection/>
    </xf>
    <xf numFmtId="165" fontId="5" fillId="6" borderId="10" xfId="42" applyNumberFormat="1" applyFont="1" applyFill="1" applyBorder="1" applyAlignment="1" applyProtection="1">
      <alignment vertical="center"/>
      <protection/>
    </xf>
    <xf numFmtId="165" fontId="5" fillId="6" borderId="11" xfId="42" applyNumberFormat="1" applyFont="1" applyFill="1" applyBorder="1" applyAlignment="1" applyProtection="1">
      <alignment vertical="center"/>
      <protection/>
    </xf>
    <xf numFmtId="165" fontId="5" fillId="6" borderId="12" xfId="42" applyNumberFormat="1" applyFont="1" applyFill="1" applyBorder="1" applyAlignment="1" applyProtection="1">
      <alignment vertical="center"/>
      <protection/>
    </xf>
    <xf numFmtId="165" fontId="5" fillId="6" borderId="13" xfId="42" applyNumberFormat="1" applyFont="1" applyFill="1" applyBorder="1" applyAlignment="1" applyProtection="1">
      <alignment vertical="center"/>
      <protection/>
    </xf>
    <xf numFmtId="165" fontId="5" fillId="6" borderId="0" xfId="42" applyNumberFormat="1" applyFont="1" applyFill="1" applyBorder="1" applyAlignment="1" applyProtection="1">
      <alignment vertical="center"/>
      <protection/>
    </xf>
    <xf numFmtId="165" fontId="5" fillId="6" borderId="14" xfId="42" applyNumberFormat="1" applyFont="1" applyFill="1" applyBorder="1" applyAlignment="1" applyProtection="1">
      <alignment vertical="center"/>
      <protection/>
    </xf>
    <xf numFmtId="165" fontId="5" fillId="6" borderId="15" xfId="42" applyNumberFormat="1" applyFont="1" applyFill="1" applyBorder="1" applyAlignment="1" applyProtection="1">
      <alignment vertical="center"/>
      <protection/>
    </xf>
    <xf numFmtId="165" fontId="5" fillId="6" borderId="16" xfId="42" applyNumberFormat="1" applyFont="1" applyFill="1" applyBorder="1" applyAlignment="1" applyProtection="1">
      <alignment vertical="center"/>
      <protection/>
    </xf>
    <xf numFmtId="165" fontId="5" fillId="6" borderId="17" xfId="42" applyNumberFormat="1" applyFont="1" applyFill="1" applyBorder="1" applyAlignment="1" applyProtection="1">
      <alignment vertical="center"/>
      <protection/>
    </xf>
    <xf numFmtId="165" fontId="2" fillId="0" borderId="18" xfId="42" applyNumberFormat="1" applyFont="1" applyBorder="1" applyAlignment="1" applyProtection="1">
      <alignment vertical="center"/>
      <protection/>
    </xf>
    <xf numFmtId="165" fontId="2" fillId="0" borderId="18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5" fillId="6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 quotePrefix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18" xfId="42" applyNumberFormat="1" applyFont="1" applyFill="1" applyBorder="1" applyAlignment="1" applyProtection="1">
      <alignment vertical="center"/>
      <protection/>
    </xf>
    <xf numFmtId="165" fontId="2" fillId="0" borderId="19" xfId="42" applyNumberFormat="1" applyFont="1" applyFill="1" applyBorder="1" applyAlignment="1" applyProtection="1">
      <alignment vertical="center"/>
      <protection/>
    </xf>
    <xf numFmtId="167" fontId="2" fillId="0" borderId="0" xfId="44" applyNumberFormat="1" applyFont="1" applyFill="1" applyAlignment="1" applyProtection="1">
      <alignment vertical="center"/>
      <protection/>
    </xf>
    <xf numFmtId="165" fontId="2" fillId="0" borderId="20" xfId="42" applyNumberFormat="1" applyFont="1" applyFill="1" applyBorder="1" applyAlignment="1" applyProtection="1">
      <alignment vertical="center"/>
      <protection/>
    </xf>
    <xf numFmtId="167" fontId="2" fillId="0" borderId="21" xfId="44" applyNumberFormat="1" applyFont="1" applyFill="1" applyBorder="1" applyAlignment="1" applyProtection="1">
      <alignment vertical="center"/>
      <protection/>
    </xf>
    <xf numFmtId="42" fontId="2" fillId="0" borderId="0" xfId="42" applyNumberFormat="1" applyFont="1" applyFill="1" applyAlignment="1" applyProtection="1">
      <alignment vertical="center"/>
      <protection/>
    </xf>
    <xf numFmtId="42" fontId="2" fillId="0" borderId="21" xfId="42" applyNumberFormat="1" applyFont="1" applyFill="1" applyBorder="1" applyAlignment="1" applyProtection="1">
      <alignment vertical="center"/>
      <protection/>
    </xf>
    <xf numFmtId="165" fontId="5" fillId="6" borderId="13" xfId="42" applyNumberFormat="1" applyFont="1" applyFill="1" applyBorder="1" applyAlignment="1" applyProtection="1">
      <alignment horizontal="center" vertical="center"/>
      <protection/>
    </xf>
    <xf numFmtId="165" fontId="5" fillId="6" borderId="0" xfId="42" applyNumberFormat="1" applyFont="1" applyFill="1" applyBorder="1" applyAlignment="1" applyProtection="1">
      <alignment horizontal="center" vertical="center"/>
      <protection/>
    </xf>
    <xf numFmtId="165" fontId="5" fillId="6" borderId="14" xfId="42" applyNumberFormat="1" applyFont="1" applyFill="1" applyBorder="1" applyAlignment="1" applyProtection="1">
      <alignment horizontal="center" vertical="center"/>
      <protection/>
    </xf>
    <xf numFmtId="0" fontId="6" fillId="6" borderId="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165" fontId="2" fillId="0" borderId="18" xfId="42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Q59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7.57421875" defaultRowHeight="12"/>
  <cols>
    <col min="1" max="1" width="43.5742187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1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1.57421875" style="1" customWidth="1"/>
    <col min="17" max="17" width="14.57421875" style="1" customWidth="1"/>
    <col min="18" max="43" width="7.57421875" style="1" customWidth="1"/>
    <col min="44" max="16384" width="7.57421875" style="2" customWidth="1"/>
  </cols>
  <sheetData>
    <row r="1" ht="12.75" thickBot="1"/>
    <row r="2" spans="1:43" s="16" customFormat="1" ht="10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s="16" customFormat="1" ht="12">
      <c r="A3" s="27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s="16" customFormat="1" ht="8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s="16" customFormat="1" ht="12">
      <c r="A5" s="2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s="16" customFormat="1" ht="12">
      <c r="A6" s="27" t="s">
        <v>45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16" customFormat="1" ht="10.5" customHeight="1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10" spans="3:17" ht="12">
      <c r="C10" s="32" t="s">
        <v>1</v>
      </c>
      <c r="D10" s="32"/>
      <c r="E10" s="32"/>
      <c r="F10" s="32"/>
      <c r="G10" s="32"/>
      <c r="H10" s="32"/>
      <c r="I10" s="32"/>
      <c r="M10" s="13"/>
      <c r="N10" s="13"/>
      <c r="O10" s="14" t="s">
        <v>2</v>
      </c>
      <c r="P10" s="13"/>
      <c r="Q10" s="13"/>
    </row>
    <row r="11" ht="12">
      <c r="Q11" s="15" t="s">
        <v>3</v>
      </c>
    </row>
    <row r="12" spans="13:17" ht="12">
      <c r="M12" s="15" t="s">
        <v>18</v>
      </c>
      <c r="Q12" s="15" t="s">
        <v>19</v>
      </c>
    </row>
    <row r="13" spans="3:17" ht="12">
      <c r="C13" s="14" t="s">
        <v>4</v>
      </c>
      <c r="E13" s="14" t="s">
        <v>5</v>
      </c>
      <c r="G13" s="14" t="s">
        <v>6</v>
      </c>
      <c r="I13" s="14" t="s">
        <v>7</v>
      </c>
      <c r="K13" s="14" t="s">
        <v>8</v>
      </c>
      <c r="M13" s="14" t="s">
        <v>9</v>
      </c>
      <c r="O13" s="14" t="s">
        <v>10</v>
      </c>
      <c r="Q13" s="14" t="s">
        <v>11</v>
      </c>
    </row>
    <row r="15" spans="1:43" s="19" customFormat="1" ht="13.5" customHeight="1">
      <c r="A15" s="17" t="s">
        <v>21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</row>
    <row r="16" spans="1:43" s="19" customFormat="1" ht="13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</row>
    <row r="17" spans="1:43" s="19" customFormat="1" ht="13.5" customHeight="1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</row>
    <row r="18" spans="1:43" s="19" customFormat="1" ht="13.5" customHeight="1">
      <c r="A18" s="17" t="s">
        <v>32</v>
      </c>
      <c r="B18" s="18" t="s">
        <v>15</v>
      </c>
      <c r="C18" s="22">
        <v>0</v>
      </c>
      <c r="D18" s="17"/>
      <c r="E18" s="22">
        <v>144748</v>
      </c>
      <c r="F18" s="17"/>
      <c r="G18" s="22">
        <v>348044</v>
      </c>
      <c r="H18" s="17"/>
      <c r="I18" s="22">
        <v>79883</v>
      </c>
      <c r="J18" s="17"/>
      <c r="K18" s="25">
        <f>IF(SUM(C18:I18)=SUM(M18:Q18),SUM(C18:I18),SUM(M18:Q18)-SUM(C18:I18))</f>
        <v>572675</v>
      </c>
      <c r="L18" s="17"/>
      <c r="M18" s="22">
        <v>526447</v>
      </c>
      <c r="N18" s="17"/>
      <c r="O18" s="22">
        <f>1307-1</f>
        <v>1306</v>
      </c>
      <c r="P18" s="17"/>
      <c r="Q18" s="22">
        <v>44922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1:43" s="19" customFormat="1" ht="13.5" customHeight="1">
      <c r="A19" s="17" t="s">
        <v>33</v>
      </c>
      <c r="B19" s="18" t="s">
        <v>15</v>
      </c>
      <c r="C19" s="17">
        <v>0</v>
      </c>
      <c r="D19" s="17"/>
      <c r="E19" s="17">
        <v>0</v>
      </c>
      <c r="F19" s="17"/>
      <c r="G19" s="17">
        <v>0</v>
      </c>
      <c r="H19" s="17" t="s">
        <v>0</v>
      </c>
      <c r="I19" s="17">
        <v>40655</v>
      </c>
      <c r="J19" s="17" t="s">
        <v>0</v>
      </c>
      <c r="K19" s="17">
        <f>IF(SUM(C19:I19)=SUM(M19:Q19),SUM(C19:I19),SUM(M19:Q19)-SUM(C19:I19))</f>
        <v>40655</v>
      </c>
      <c r="L19" s="17" t="s">
        <v>0</v>
      </c>
      <c r="M19" s="17">
        <v>0</v>
      </c>
      <c r="N19" s="17" t="s">
        <v>14</v>
      </c>
      <c r="O19" s="17">
        <v>40655</v>
      </c>
      <c r="P19" s="17" t="s">
        <v>0</v>
      </c>
      <c r="Q19" s="17">
        <v>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1:43" s="19" customFormat="1" ht="13.5" customHeight="1">
      <c r="A20" s="17" t="s">
        <v>34</v>
      </c>
      <c r="B20" s="18" t="s">
        <v>15</v>
      </c>
      <c r="C20" s="17">
        <v>0</v>
      </c>
      <c r="D20" s="17"/>
      <c r="E20" s="17">
        <v>0</v>
      </c>
      <c r="F20" s="17"/>
      <c r="G20" s="17">
        <v>0</v>
      </c>
      <c r="H20" s="17" t="s">
        <v>0</v>
      </c>
      <c r="I20" s="17">
        <v>212794</v>
      </c>
      <c r="J20" s="17" t="s">
        <v>0</v>
      </c>
      <c r="K20" s="20">
        <f aca="true" t="shared" si="0" ref="K20:K57">IF(SUM(C20:I20)=SUM(M20:Q20),SUM(C20:I20),SUM(M20:Q20)-SUM(C20:I20))</f>
        <v>212794</v>
      </c>
      <c r="L20" s="17" t="s">
        <v>0</v>
      </c>
      <c r="M20" s="17">
        <v>0</v>
      </c>
      <c r="N20" s="17" t="s">
        <v>14</v>
      </c>
      <c r="O20" s="17">
        <v>212794</v>
      </c>
      <c r="P20" s="17" t="s">
        <v>0</v>
      </c>
      <c r="Q20" s="17">
        <v>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</row>
    <row r="21" spans="1:43" s="19" customFormat="1" ht="13.5" customHeight="1">
      <c r="A21" s="17"/>
      <c r="B21" s="18"/>
      <c r="C21" s="23"/>
      <c r="D21" s="17"/>
      <c r="E21" s="23"/>
      <c r="F21" s="17"/>
      <c r="G21" s="23"/>
      <c r="H21" s="17"/>
      <c r="I21" s="23"/>
      <c r="J21" s="17"/>
      <c r="K21" s="17"/>
      <c r="L21" s="17"/>
      <c r="M21" s="23"/>
      <c r="N21" s="17"/>
      <c r="O21" s="23"/>
      <c r="P21" s="17"/>
      <c r="Q21" s="23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</row>
    <row r="22" spans="1:43" s="19" customFormat="1" ht="13.5" customHeight="1">
      <c r="A22" s="17" t="s">
        <v>26</v>
      </c>
      <c r="B22" s="18" t="s">
        <v>15</v>
      </c>
      <c r="C22" s="20">
        <f>SUM(C18:C20)</f>
        <v>0</v>
      </c>
      <c r="D22" s="17"/>
      <c r="E22" s="20">
        <f>SUM(E18:E20)</f>
        <v>144748</v>
      </c>
      <c r="F22" s="17"/>
      <c r="G22" s="20">
        <f>SUM(G18:G20)</f>
        <v>348044</v>
      </c>
      <c r="H22" s="17"/>
      <c r="I22" s="20">
        <f>SUM(I18:I20)</f>
        <v>333332</v>
      </c>
      <c r="J22" s="17"/>
      <c r="K22" s="20">
        <f t="shared" si="0"/>
        <v>826124</v>
      </c>
      <c r="L22" s="17"/>
      <c r="M22" s="20">
        <f>SUM(M18:M20)</f>
        <v>526447</v>
      </c>
      <c r="N22" s="17"/>
      <c r="O22" s="20">
        <f>SUM(O18:O20)</f>
        <v>254755</v>
      </c>
      <c r="P22" s="17"/>
      <c r="Q22" s="20">
        <f>SUM(Q18:Q20)</f>
        <v>44922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</row>
    <row r="23" spans="1:43" s="19" customFormat="1" ht="13.5" customHeight="1">
      <c r="A23" s="17"/>
      <c r="B23" s="1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1:43" s="19" customFormat="1" ht="13.5" customHeight="1">
      <c r="A24" s="17" t="s">
        <v>22</v>
      </c>
      <c r="B24" s="18" t="s">
        <v>15</v>
      </c>
      <c r="C24" s="17"/>
      <c r="D24" s="17"/>
      <c r="E24" s="17"/>
      <c r="F24" s="17"/>
      <c r="G24" s="17"/>
      <c r="H24" s="17"/>
      <c r="I24" s="17" t="s">
        <v>0</v>
      </c>
      <c r="J24" s="17"/>
      <c r="K24" s="17"/>
      <c r="L24" s="17"/>
      <c r="M24" s="17" t="s">
        <v>0</v>
      </c>
      <c r="N24" s="17"/>
      <c r="O24" s="17" t="s">
        <v>0</v>
      </c>
      <c r="P24" s="17"/>
      <c r="Q24" s="17" t="s">
        <v>0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</row>
    <row r="25" spans="1:43" s="19" customFormat="1" ht="13.5" customHeight="1">
      <c r="A25" s="17" t="s">
        <v>35</v>
      </c>
      <c r="B25" s="18"/>
      <c r="C25" s="17">
        <v>0</v>
      </c>
      <c r="D25" s="17"/>
      <c r="E25" s="17">
        <v>0</v>
      </c>
      <c r="F25" s="17"/>
      <c r="G25" s="17">
        <v>2254</v>
      </c>
      <c r="H25" s="17"/>
      <c r="I25" s="17">
        <v>0</v>
      </c>
      <c r="J25" s="17"/>
      <c r="K25" s="17">
        <f t="shared" si="0"/>
        <v>2254</v>
      </c>
      <c r="L25" s="17"/>
      <c r="M25" s="17">
        <v>0</v>
      </c>
      <c r="N25" s="17"/>
      <c r="O25" s="17">
        <v>2254</v>
      </c>
      <c r="P25" s="17"/>
      <c r="Q25" s="17">
        <v>0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</row>
    <row r="26" spans="1:43" s="19" customFormat="1" ht="13.5" customHeight="1">
      <c r="A26" s="17" t="s">
        <v>36</v>
      </c>
      <c r="B26" s="18" t="s">
        <v>15</v>
      </c>
      <c r="C26" s="17">
        <v>0</v>
      </c>
      <c r="D26" s="17"/>
      <c r="E26" s="17">
        <v>17862</v>
      </c>
      <c r="F26" s="17"/>
      <c r="G26" s="17">
        <v>1000</v>
      </c>
      <c r="H26" s="17"/>
      <c r="I26" s="17">
        <v>0</v>
      </c>
      <c r="J26" s="17"/>
      <c r="K26" s="17">
        <f t="shared" si="0"/>
        <v>18862</v>
      </c>
      <c r="L26" s="17"/>
      <c r="M26" s="17">
        <v>0</v>
      </c>
      <c r="N26" s="17"/>
      <c r="O26" s="17">
        <f>14429+1</f>
        <v>14430</v>
      </c>
      <c r="P26" s="17"/>
      <c r="Q26" s="17">
        <v>4432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</row>
    <row r="27" spans="1:43" s="19" customFormat="1" ht="13.5" customHeight="1">
      <c r="A27" s="17" t="s">
        <v>37</v>
      </c>
      <c r="B27" s="18" t="s">
        <v>15</v>
      </c>
      <c r="C27" s="20">
        <v>0</v>
      </c>
      <c r="D27" s="17"/>
      <c r="E27" s="20">
        <v>0</v>
      </c>
      <c r="F27" s="17"/>
      <c r="G27" s="20">
        <v>24999</v>
      </c>
      <c r="H27" s="17"/>
      <c r="I27" s="20">
        <v>83</v>
      </c>
      <c r="J27" s="17"/>
      <c r="K27" s="20">
        <f t="shared" si="0"/>
        <v>25082</v>
      </c>
      <c r="L27" s="17"/>
      <c r="M27" s="20">
        <v>24999</v>
      </c>
      <c r="N27" s="17"/>
      <c r="O27" s="20">
        <v>83</v>
      </c>
      <c r="P27" s="17"/>
      <c r="Q27" s="20">
        <v>0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</row>
    <row r="28" spans="1:43" s="19" customFormat="1" ht="13.5" customHeight="1">
      <c r="A28" s="17"/>
      <c r="B28" s="18"/>
      <c r="C28" s="21"/>
      <c r="D28" s="21"/>
      <c r="E28" s="21"/>
      <c r="F28" s="21"/>
      <c r="G28" s="21"/>
      <c r="H28" s="21"/>
      <c r="I28" s="21"/>
      <c r="J28" s="21"/>
      <c r="K28" s="17"/>
      <c r="L28" s="21"/>
      <c r="M28" s="21"/>
      <c r="N28" s="21"/>
      <c r="O28" s="21"/>
      <c r="P28" s="21"/>
      <c r="Q28" s="21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</row>
    <row r="29" spans="1:43" s="19" customFormat="1" ht="13.5" customHeight="1">
      <c r="A29" s="17" t="s">
        <v>27</v>
      </c>
      <c r="B29" s="18" t="s">
        <v>15</v>
      </c>
      <c r="C29" s="20">
        <f>SUM(C25:C27)</f>
        <v>0</v>
      </c>
      <c r="D29" s="17"/>
      <c r="E29" s="20">
        <f>SUM(E25:E27)</f>
        <v>17862</v>
      </c>
      <c r="F29" s="17"/>
      <c r="G29" s="20">
        <f>SUM(G25:G27)</f>
        <v>28253</v>
      </c>
      <c r="H29" s="17"/>
      <c r="I29" s="20">
        <f>SUM(I25:I27)</f>
        <v>83</v>
      </c>
      <c r="J29" s="17"/>
      <c r="K29" s="20">
        <f t="shared" si="0"/>
        <v>46198</v>
      </c>
      <c r="L29" s="17"/>
      <c r="M29" s="20">
        <f>SUM(M25:M27)</f>
        <v>24999</v>
      </c>
      <c r="N29" s="17"/>
      <c r="O29" s="20">
        <f>SUM(O25:O27)</f>
        <v>16767</v>
      </c>
      <c r="P29" s="17"/>
      <c r="Q29" s="20">
        <f>SUM(Q25:Q27)</f>
        <v>4432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</row>
    <row r="30" spans="1:43" s="19" customFormat="1" ht="13.5" customHeight="1">
      <c r="A30" s="17"/>
      <c r="B30" s="18" t="s">
        <v>15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</row>
    <row r="31" spans="1:43" s="19" customFormat="1" ht="13.5" customHeight="1">
      <c r="A31" s="17" t="s">
        <v>23</v>
      </c>
      <c r="B31" s="18" t="s">
        <v>15</v>
      </c>
      <c r="C31" s="17" t="s">
        <v>15</v>
      </c>
      <c r="D31" s="17"/>
      <c r="E31" s="17" t="s">
        <v>15</v>
      </c>
      <c r="F31" s="17" t="s">
        <v>15</v>
      </c>
      <c r="G31" s="17" t="s">
        <v>15</v>
      </c>
      <c r="H31" s="17" t="s">
        <v>15</v>
      </c>
      <c r="I31" s="17" t="s">
        <v>15</v>
      </c>
      <c r="J31" s="17" t="s">
        <v>15</v>
      </c>
      <c r="K31" s="17"/>
      <c r="L31" s="17" t="s">
        <v>15</v>
      </c>
      <c r="M31" s="17" t="s">
        <v>15</v>
      </c>
      <c r="N31" s="17" t="s">
        <v>15</v>
      </c>
      <c r="O31" s="17"/>
      <c r="P31" s="17" t="s">
        <v>15</v>
      </c>
      <c r="Q31" s="17" t="s">
        <v>15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</row>
    <row r="32" spans="1:43" s="19" customFormat="1" ht="13.5" customHeight="1">
      <c r="A32" s="17" t="s">
        <v>38</v>
      </c>
      <c r="B32" s="18" t="s">
        <v>15</v>
      </c>
      <c r="C32" s="20">
        <v>0</v>
      </c>
      <c r="D32" s="17"/>
      <c r="E32" s="20">
        <v>0</v>
      </c>
      <c r="F32" s="17"/>
      <c r="G32" s="20">
        <v>1105</v>
      </c>
      <c r="H32" s="17"/>
      <c r="I32" s="20">
        <v>0</v>
      </c>
      <c r="J32" s="17"/>
      <c r="K32" s="20">
        <f t="shared" si="0"/>
        <v>1105</v>
      </c>
      <c r="L32" s="17"/>
      <c r="M32" s="20">
        <v>0</v>
      </c>
      <c r="N32" s="17"/>
      <c r="O32" s="20">
        <v>1105</v>
      </c>
      <c r="P32" s="17"/>
      <c r="Q32" s="20">
        <v>0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</row>
    <row r="33" spans="1:43" s="19" customFormat="1" ht="13.5" customHeight="1">
      <c r="A33" s="17"/>
      <c r="B33" s="18"/>
      <c r="C33" s="21"/>
      <c r="D33" s="21"/>
      <c r="E33" s="21"/>
      <c r="F33" s="21"/>
      <c r="G33" s="21"/>
      <c r="H33" s="21"/>
      <c r="I33" s="21"/>
      <c r="J33" s="21"/>
      <c r="K33" s="17"/>
      <c r="L33" s="21"/>
      <c r="M33" s="21"/>
      <c r="N33" s="21"/>
      <c r="O33" s="21"/>
      <c r="P33" s="21"/>
      <c r="Q33" s="21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</row>
    <row r="34" spans="1:43" s="19" customFormat="1" ht="13.5" customHeight="1">
      <c r="A34" s="17" t="s">
        <v>28</v>
      </c>
      <c r="B34" s="18" t="s">
        <v>15</v>
      </c>
      <c r="C34" s="20">
        <f>SUM(C32:C32)</f>
        <v>0</v>
      </c>
      <c r="D34" s="17"/>
      <c r="E34" s="20">
        <f>SUM(E32:E32)</f>
        <v>0</v>
      </c>
      <c r="F34" s="17"/>
      <c r="G34" s="20">
        <f>SUM(G32:G32)</f>
        <v>1105</v>
      </c>
      <c r="H34" s="17"/>
      <c r="I34" s="20">
        <f>SUM(I32:I32)</f>
        <v>0</v>
      </c>
      <c r="J34" s="17"/>
      <c r="K34" s="20">
        <f t="shared" si="0"/>
        <v>1105</v>
      </c>
      <c r="L34" s="17"/>
      <c r="M34" s="20">
        <f>SUM(M32:M32)</f>
        <v>0</v>
      </c>
      <c r="N34" s="17"/>
      <c r="O34" s="20">
        <f>SUM(O32:O32)</f>
        <v>1105</v>
      </c>
      <c r="P34" s="17"/>
      <c r="Q34" s="20">
        <f>SUM(Q32:Q32)</f>
        <v>0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</row>
    <row r="35" spans="1:43" s="19" customFormat="1" ht="13.5" customHeight="1">
      <c r="A35" s="17"/>
      <c r="B35" s="18" t="s">
        <v>15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1:43" s="19" customFormat="1" ht="13.5" customHeight="1">
      <c r="A36" s="17" t="s">
        <v>24</v>
      </c>
      <c r="B36" s="18" t="s">
        <v>15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</row>
    <row r="37" spans="1:43" s="19" customFormat="1" ht="13.5" customHeight="1">
      <c r="A37" s="17" t="s">
        <v>39</v>
      </c>
      <c r="B37" s="18" t="s">
        <v>15</v>
      </c>
      <c r="C37" s="20">
        <v>0</v>
      </c>
      <c r="D37" s="17"/>
      <c r="E37" s="20">
        <v>0</v>
      </c>
      <c r="F37" s="17"/>
      <c r="G37" s="20">
        <v>0</v>
      </c>
      <c r="H37" s="17"/>
      <c r="I37" s="20">
        <v>16652</v>
      </c>
      <c r="J37" s="17"/>
      <c r="K37" s="20">
        <f t="shared" si="0"/>
        <v>16652</v>
      </c>
      <c r="L37" s="17" t="s">
        <v>0</v>
      </c>
      <c r="M37" s="20">
        <v>3300</v>
      </c>
      <c r="N37" s="17"/>
      <c r="O37" s="20">
        <f>13352</f>
        <v>13352</v>
      </c>
      <c r="P37" s="17"/>
      <c r="Q37" s="20">
        <v>0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</row>
    <row r="38" spans="1:43" s="19" customFormat="1" ht="13.5" customHeight="1">
      <c r="A38" s="17"/>
      <c r="B38" s="18"/>
      <c r="C38" s="21"/>
      <c r="D38" s="21"/>
      <c r="E38" s="21"/>
      <c r="F38" s="21"/>
      <c r="G38" s="21"/>
      <c r="H38" s="21"/>
      <c r="I38" s="21"/>
      <c r="J38" s="21"/>
      <c r="K38" s="17"/>
      <c r="L38" s="21"/>
      <c r="M38" s="21"/>
      <c r="N38" s="21"/>
      <c r="O38" s="21"/>
      <c r="P38" s="21"/>
      <c r="Q38" s="21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</row>
    <row r="39" spans="1:43" s="19" customFormat="1" ht="13.5" customHeight="1">
      <c r="A39" s="17" t="s">
        <v>29</v>
      </c>
      <c r="B39" s="18" t="s">
        <v>15</v>
      </c>
      <c r="C39" s="20">
        <f>SUM(C37:C37)</f>
        <v>0</v>
      </c>
      <c r="D39" s="17"/>
      <c r="E39" s="20">
        <f>SUM(E37:E37)</f>
        <v>0</v>
      </c>
      <c r="F39" s="17"/>
      <c r="G39" s="20">
        <f>SUM(G37:G37)</f>
        <v>0</v>
      </c>
      <c r="H39" s="17"/>
      <c r="I39" s="20">
        <f>SUM(I37:I37)</f>
        <v>16652</v>
      </c>
      <c r="J39" s="17"/>
      <c r="K39" s="20">
        <f t="shared" si="0"/>
        <v>16652</v>
      </c>
      <c r="L39" s="17"/>
      <c r="M39" s="20">
        <f>SUM(M37:M37)</f>
        <v>3300</v>
      </c>
      <c r="N39" s="17"/>
      <c r="O39" s="20">
        <f>SUM(O37:O37)</f>
        <v>13352</v>
      </c>
      <c r="P39" s="17"/>
      <c r="Q39" s="20">
        <f>SUM(Q37:Q37)</f>
        <v>0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</row>
    <row r="40" spans="1:43" s="19" customFormat="1" ht="13.5" customHeight="1">
      <c r="A40" s="17"/>
      <c r="B40" s="18" t="s">
        <v>15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3" s="19" customFormat="1" ht="13.5" customHeight="1">
      <c r="A41" s="17" t="s">
        <v>25</v>
      </c>
      <c r="B41" s="18" t="s">
        <v>15</v>
      </c>
      <c r="C41" s="17" t="s">
        <v>15</v>
      </c>
      <c r="D41" s="17"/>
      <c r="E41" s="17" t="s">
        <v>15</v>
      </c>
      <c r="F41" s="17" t="s">
        <v>15</v>
      </c>
      <c r="G41" s="17" t="s">
        <v>15</v>
      </c>
      <c r="H41" s="17" t="s">
        <v>15</v>
      </c>
      <c r="I41" s="17" t="s">
        <v>15</v>
      </c>
      <c r="J41" s="17" t="s">
        <v>15</v>
      </c>
      <c r="K41" s="17"/>
      <c r="L41" s="17" t="s">
        <v>15</v>
      </c>
      <c r="M41" s="17" t="s">
        <v>15</v>
      </c>
      <c r="N41" s="17" t="s">
        <v>15</v>
      </c>
      <c r="O41" s="17" t="s">
        <v>15</v>
      </c>
      <c r="P41" s="17" t="s">
        <v>15</v>
      </c>
      <c r="Q41" s="17" t="s">
        <v>15</v>
      </c>
      <c r="R41" s="17" t="s">
        <v>15</v>
      </c>
      <c r="S41" s="17" t="s">
        <v>15</v>
      </c>
      <c r="T41" s="17" t="s">
        <v>15</v>
      </c>
      <c r="U41" s="17" t="s">
        <v>15</v>
      </c>
      <c r="V41" s="17" t="s">
        <v>15</v>
      </c>
      <c r="W41" s="17" t="s">
        <v>15</v>
      </c>
      <c r="X41" s="17" t="s">
        <v>15</v>
      </c>
      <c r="Y41" s="17" t="s">
        <v>15</v>
      </c>
      <c r="Z41" s="17" t="s">
        <v>15</v>
      </c>
      <c r="AA41" s="17" t="s">
        <v>15</v>
      </c>
      <c r="AB41" s="17" t="s">
        <v>15</v>
      </c>
      <c r="AC41" s="17" t="s">
        <v>15</v>
      </c>
      <c r="AD41" s="17" t="s">
        <v>15</v>
      </c>
      <c r="AE41" s="17" t="s">
        <v>15</v>
      </c>
      <c r="AF41" s="17" t="s">
        <v>15</v>
      </c>
      <c r="AG41" s="17" t="s">
        <v>15</v>
      </c>
      <c r="AH41" s="17" t="s">
        <v>15</v>
      </c>
      <c r="AI41" s="17" t="s">
        <v>15</v>
      </c>
      <c r="AJ41" s="17" t="s">
        <v>15</v>
      </c>
      <c r="AK41" s="17" t="s">
        <v>15</v>
      </c>
      <c r="AL41" s="17" t="s">
        <v>15</v>
      </c>
      <c r="AM41" s="17" t="s">
        <v>15</v>
      </c>
      <c r="AN41" s="17" t="s">
        <v>15</v>
      </c>
      <c r="AO41" s="17" t="s">
        <v>15</v>
      </c>
      <c r="AP41" s="17" t="s">
        <v>15</v>
      </c>
      <c r="AQ41" s="17" t="s">
        <v>15</v>
      </c>
    </row>
    <row r="42" spans="1:43" s="19" customFormat="1" ht="13.5" customHeight="1">
      <c r="A42" s="17" t="s">
        <v>40</v>
      </c>
      <c r="B42" s="18"/>
      <c r="C42" s="17">
        <v>0</v>
      </c>
      <c r="D42" s="17"/>
      <c r="E42" s="17">
        <v>0</v>
      </c>
      <c r="F42" s="17"/>
      <c r="G42" s="17">
        <v>60646</v>
      </c>
      <c r="H42" s="17"/>
      <c r="I42" s="17">
        <v>0</v>
      </c>
      <c r="J42" s="17"/>
      <c r="K42" s="17">
        <f t="shared" si="0"/>
        <v>60646</v>
      </c>
      <c r="L42" s="17"/>
      <c r="M42" s="17">
        <v>60392</v>
      </c>
      <c r="N42" s="17"/>
      <c r="O42" s="17">
        <v>254</v>
      </c>
      <c r="P42" s="17"/>
      <c r="Q42" s="17">
        <v>0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</row>
    <row r="43" spans="1:43" s="19" customFormat="1" ht="13.5" customHeight="1">
      <c r="A43" s="17" t="s">
        <v>32</v>
      </c>
      <c r="B43" s="18" t="s">
        <v>15</v>
      </c>
      <c r="C43" s="17">
        <v>0</v>
      </c>
      <c r="D43" s="17" t="s">
        <v>13</v>
      </c>
      <c r="E43" s="17">
        <v>0</v>
      </c>
      <c r="F43" s="17" t="s">
        <v>13</v>
      </c>
      <c r="G43" s="17">
        <v>35928</v>
      </c>
      <c r="H43" s="17" t="s">
        <v>13</v>
      </c>
      <c r="I43" s="17">
        <v>0</v>
      </c>
      <c r="J43" s="17" t="s">
        <v>13</v>
      </c>
      <c r="K43" s="17">
        <f t="shared" si="0"/>
        <v>35928</v>
      </c>
      <c r="L43" s="17" t="s">
        <v>13</v>
      </c>
      <c r="M43" s="17">
        <v>26215</v>
      </c>
      <c r="N43" s="17" t="s">
        <v>13</v>
      </c>
      <c r="O43" s="17">
        <f>9712+1</f>
        <v>9713</v>
      </c>
      <c r="P43" s="17" t="s">
        <v>13</v>
      </c>
      <c r="Q43" s="17">
        <v>0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1:43" s="19" customFormat="1" ht="13.5" customHeight="1">
      <c r="A44" s="17" t="s">
        <v>41</v>
      </c>
      <c r="B44" s="18" t="s">
        <v>15</v>
      </c>
      <c r="C44" s="20">
        <v>0</v>
      </c>
      <c r="D44" s="17"/>
      <c r="E44" s="20">
        <v>0</v>
      </c>
      <c r="F44" s="17"/>
      <c r="G44" s="20">
        <v>0</v>
      </c>
      <c r="H44" s="17"/>
      <c r="I44" s="20">
        <v>44855</v>
      </c>
      <c r="J44" s="17"/>
      <c r="K44" s="20">
        <f t="shared" si="0"/>
        <v>44855</v>
      </c>
      <c r="L44" s="17"/>
      <c r="M44" s="20">
        <v>0</v>
      </c>
      <c r="N44" s="17"/>
      <c r="O44" s="20">
        <v>44855</v>
      </c>
      <c r="P44" s="17"/>
      <c r="Q44" s="20">
        <v>0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  <row r="45" spans="1:43" s="19" customFormat="1" ht="13.5" customHeight="1">
      <c r="A45" s="17"/>
      <c r="B45" s="18"/>
      <c r="C45" s="21"/>
      <c r="D45" s="21"/>
      <c r="E45" s="21"/>
      <c r="F45" s="21"/>
      <c r="G45" s="21"/>
      <c r="H45" s="21"/>
      <c r="I45" s="21"/>
      <c r="J45" s="21"/>
      <c r="K45" s="17"/>
      <c r="L45" s="21"/>
      <c r="M45" s="21"/>
      <c r="N45" s="21"/>
      <c r="O45" s="21"/>
      <c r="P45" s="21"/>
      <c r="Q45" s="21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</row>
    <row r="46" spans="1:43" s="19" customFormat="1" ht="13.5" customHeight="1">
      <c r="A46" s="17" t="s">
        <v>30</v>
      </c>
      <c r="B46" s="18" t="s">
        <v>15</v>
      </c>
      <c r="C46" s="20">
        <f>SUM(C42:C44)</f>
        <v>0</v>
      </c>
      <c r="D46" s="17"/>
      <c r="E46" s="20">
        <f>SUM(E42:E44)</f>
        <v>0</v>
      </c>
      <c r="F46" s="17"/>
      <c r="G46" s="20">
        <f>SUM(G42:G44)</f>
        <v>96574</v>
      </c>
      <c r="H46" s="17"/>
      <c r="I46" s="20">
        <f>IF(SUM(I42:I44)=0,"    --",SUM(I42:I44))</f>
        <v>44855</v>
      </c>
      <c r="J46" s="17"/>
      <c r="K46" s="20">
        <f t="shared" si="0"/>
        <v>141429</v>
      </c>
      <c r="L46" s="17"/>
      <c r="M46" s="20">
        <f>SUM(M42:M44)</f>
        <v>86607</v>
      </c>
      <c r="N46" s="17"/>
      <c r="O46" s="20">
        <f>SUM(O42:O44)</f>
        <v>54822</v>
      </c>
      <c r="P46" s="17" t="str">
        <f>IF(SUM(P44)=0,"    --",SUM(P44))</f>
        <v>    --</v>
      </c>
      <c r="Q46" s="20">
        <f>SUM(Q42:Q44)</f>
        <v>0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</row>
    <row r="47" spans="1:43" s="19" customFormat="1" ht="13.5" customHeight="1">
      <c r="A47" s="17"/>
      <c r="B47" s="18" t="s">
        <v>15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</row>
    <row r="48" spans="1:43" s="19" customFormat="1" ht="13.5" customHeight="1">
      <c r="A48" s="17" t="s">
        <v>43</v>
      </c>
      <c r="B48" s="1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</row>
    <row r="49" spans="1:43" s="19" customFormat="1" ht="13.5" customHeight="1">
      <c r="A49" s="17" t="s">
        <v>42</v>
      </c>
      <c r="B49" s="18"/>
      <c r="C49" s="20">
        <v>0</v>
      </c>
      <c r="D49" s="17"/>
      <c r="E49" s="20">
        <v>0</v>
      </c>
      <c r="F49" s="17"/>
      <c r="G49" s="20">
        <v>0</v>
      </c>
      <c r="H49" s="17"/>
      <c r="I49" s="20">
        <f>170596-1</f>
        <v>170595</v>
      </c>
      <c r="J49" s="17"/>
      <c r="K49" s="20">
        <f t="shared" si="0"/>
        <v>170595</v>
      </c>
      <c r="L49" s="17"/>
      <c r="M49" s="20">
        <v>0</v>
      </c>
      <c r="N49" s="17"/>
      <c r="O49" s="20">
        <f>170596-1</f>
        <v>170595</v>
      </c>
      <c r="P49" s="17"/>
      <c r="Q49" s="20">
        <v>0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</row>
    <row r="50" spans="1:43" s="19" customFormat="1" ht="13.5" customHeight="1">
      <c r="A50" s="17"/>
      <c r="B50" s="1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spans="1:43" s="19" customFormat="1" ht="13.5" customHeight="1">
      <c r="A51" s="17" t="s">
        <v>44</v>
      </c>
      <c r="B51" s="18"/>
      <c r="C51" s="20">
        <f>C49</f>
        <v>0</v>
      </c>
      <c r="D51" s="17"/>
      <c r="E51" s="20">
        <f>E49</f>
        <v>0</v>
      </c>
      <c r="F51" s="17"/>
      <c r="G51" s="20">
        <f>G49</f>
        <v>0</v>
      </c>
      <c r="H51" s="17"/>
      <c r="I51" s="20">
        <f>I49</f>
        <v>170595</v>
      </c>
      <c r="J51" s="17"/>
      <c r="K51" s="20">
        <f t="shared" si="0"/>
        <v>170595</v>
      </c>
      <c r="L51" s="17"/>
      <c r="M51" s="20">
        <f>M49</f>
        <v>0</v>
      </c>
      <c r="N51" s="17"/>
      <c r="O51" s="20">
        <f>O49</f>
        <v>170595</v>
      </c>
      <c r="P51" s="17"/>
      <c r="Q51" s="20">
        <f>Q49</f>
        <v>0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1:43" s="19" customFormat="1" ht="13.5" customHeight="1">
      <c r="A52" s="17"/>
      <c r="B52" s="1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</row>
    <row r="53" spans="1:43" s="19" customFormat="1" ht="13.5" customHeight="1">
      <c r="A53" s="17" t="s">
        <v>17</v>
      </c>
      <c r="B53" s="18" t="s">
        <v>15</v>
      </c>
      <c r="C53" s="20">
        <v>0</v>
      </c>
      <c r="D53" s="17"/>
      <c r="E53" s="20">
        <v>0</v>
      </c>
      <c r="F53" s="17"/>
      <c r="G53" s="20">
        <v>142700</v>
      </c>
      <c r="H53" s="17"/>
      <c r="I53" s="20">
        <v>10900</v>
      </c>
      <c r="J53" s="17"/>
      <c r="K53" s="20">
        <f t="shared" si="0"/>
        <v>153600</v>
      </c>
      <c r="L53" s="17"/>
      <c r="M53" s="20">
        <v>0</v>
      </c>
      <c r="N53" s="17"/>
      <c r="O53" s="20">
        <v>153600</v>
      </c>
      <c r="P53" s="17"/>
      <c r="Q53" s="20">
        <v>0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3" s="19" customFormat="1" ht="13.5" customHeight="1">
      <c r="A54" s="17"/>
      <c r="B54" s="18" t="s">
        <v>15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</row>
    <row r="55" spans="1:43" s="19" customFormat="1" ht="13.5" customHeight="1">
      <c r="A55" s="17" t="s">
        <v>46</v>
      </c>
      <c r="B55" s="18" t="s">
        <v>15</v>
      </c>
      <c r="C55" s="20">
        <f>SUM(C53,C46,C39,C34,C51,C29,C22)</f>
        <v>0</v>
      </c>
      <c r="D55" s="17"/>
      <c r="E55" s="20">
        <f>SUM(E53,E46,E39,E34,E51,E29,E22)</f>
        <v>162610</v>
      </c>
      <c r="F55" s="17"/>
      <c r="G55" s="20">
        <f>SUM(G53,G46,G39,G34,G29,G51,G22)</f>
        <v>616676</v>
      </c>
      <c r="H55" s="17"/>
      <c r="I55" s="20">
        <f>SUM(I53,I46,I39,I34,I29,I22,I51)</f>
        <v>576417</v>
      </c>
      <c r="J55" s="17"/>
      <c r="K55" s="20">
        <f t="shared" si="0"/>
        <v>1355703</v>
      </c>
      <c r="L55" s="17"/>
      <c r="M55" s="20">
        <f>SUM(M53,M46,M39,M34,M29,M22,M51)</f>
        <v>641353</v>
      </c>
      <c r="N55" s="17"/>
      <c r="O55" s="20">
        <f>SUM(O53,O46,O39,O34,O29,O22,O51)</f>
        <v>664996</v>
      </c>
      <c r="P55" s="17"/>
      <c r="Q55" s="20">
        <f>SUM(Q53,Q46,Q39,Q34,Q29,Q22,Q51)</f>
        <v>49354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</row>
    <row r="56" spans="1:43" s="19" customFormat="1" ht="13.5" customHeight="1">
      <c r="A56" s="17"/>
      <c r="B56" s="18" t="s">
        <v>15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</row>
    <row r="57" spans="1:43" s="19" customFormat="1" ht="13.5" customHeight="1" thickBot="1">
      <c r="A57" s="17" t="s">
        <v>31</v>
      </c>
      <c r="B57" s="18" t="s">
        <v>15</v>
      </c>
      <c r="C57" s="24">
        <f>+C55</f>
        <v>0</v>
      </c>
      <c r="D57" s="17"/>
      <c r="E57" s="24">
        <f>+E55</f>
        <v>162610</v>
      </c>
      <c r="F57" s="17"/>
      <c r="G57" s="24">
        <f>+G55</f>
        <v>616676</v>
      </c>
      <c r="H57" s="17"/>
      <c r="I57" s="24">
        <f>+I55</f>
        <v>576417</v>
      </c>
      <c r="J57" s="17"/>
      <c r="K57" s="26">
        <f t="shared" si="0"/>
        <v>1355703</v>
      </c>
      <c r="L57" s="17"/>
      <c r="M57" s="24">
        <f>+M55</f>
        <v>641353</v>
      </c>
      <c r="N57" s="17"/>
      <c r="O57" s="24">
        <f>+O55</f>
        <v>664996</v>
      </c>
      <c r="P57" s="17"/>
      <c r="Q57" s="24">
        <f>+Q55</f>
        <v>49354</v>
      </c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3" s="19" customFormat="1" ht="12.75" thickTop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</row>
    <row r="59" spans="1:43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</sheetData>
  <sheetProtection/>
  <mergeCells count="4">
    <mergeCell ref="A3:Q3"/>
    <mergeCell ref="A5:Q5"/>
    <mergeCell ref="A6:Q6"/>
    <mergeCell ref="C10:I10"/>
  </mergeCells>
  <conditionalFormatting sqref="A15:IV57">
    <cfRule type="expression" priority="3" dxfId="2" stopIfTrue="1">
      <formula>MOD(ROW(),2)=1</formula>
    </cfRule>
  </conditionalFormatting>
  <conditionalFormatting sqref="K1:K65536">
    <cfRule type="cellIs" priority="1" dxfId="0" operator="equal" stopIfTrue="1">
      <formula>-1</formula>
    </cfRule>
    <cfRule type="cellIs" priority="2" dxfId="0" operator="equal" stopIfTrue="1">
      <formula>1</formula>
    </cfRule>
  </conditionalFormatting>
  <printOptions horizontalCentered="1"/>
  <pageMargins left="0.25" right="0.25" top="0.4" bottom="0.4" header="0.5" footer="0.5"/>
  <pageSetup fitToHeight="1" fitToWidth="1" horizontalDpi="600" verticalDpi="600" orientation="landscape" scale="90" r:id="rId1"/>
  <rowBreaks count="1" manualBreakCount="1">
    <brk id="5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2007-08-21T16:18:50Z</cp:lastPrinted>
  <dcterms:modified xsi:type="dcterms:W3CDTF">2007-08-21T16:18:58Z</dcterms:modified>
  <cp:category/>
  <cp:version/>
  <cp:contentType/>
  <cp:contentStatus/>
</cp:coreProperties>
</file>